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style2.xml" ContentType="application/vnd.ms-office.chartstyle+xml"/>
  <Override PartName="/xl/charts/colors2.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charts/chartEx1.xml" ContentType="application/vnd.ms-office.chartex+xml"/>
  <Override PartName="/xl/charts/style4.xml" ContentType="application/vnd.ms-office.chartstyle+xml"/>
  <Override PartName="/xl/charts/colors4.xml" ContentType="application/vnd.ms-office.chartcolorstyle+xml"/>
  <Override PartName="/xl/charts/chart26.xml" ContentType="application/vnd.openxmlformats-officedocument.drawingml.chart+xml"/>
  <Override PartName="/xl/charts/style5.xml" ContentType="application/vnd.ms-office.chartstyle+xml"/>
  <Override PartName="/xl/charts/colors5.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3"/>
  <workbookPr defaultThemeVersion="124226"/>
  <mc:AlternateContent xmlns:mc="http://schemas.openxmlformats.org/markup-compatibility/2006">
    <mc:Choice Requires="x15">
      <x15ac:absPath xmlns:x15ac="http://schemas.microsoft.com/office/spreadsheetml/2010/11/ac" url="F:\Descargas\"/>
    </mc:Choice>
  </mc:AlternateContent>
  <xr:revisionPtr revIDLastSave="0" documentId="13_ncr:1_{E2FBE670-8CC8-4B45-AE92-EB94208AE0F5}" xr6:coauthVersionLast="36" xr6:coauthVersionMax="36" xr10:uidLastSave="{00000000-0000-0000-0000-000000000000}"/>
  <bookViews>
    <workbookView xWindow="0" yWindow="0" windowWidth="28800" windowHeight="11925" xr2:uid="{00000000-000D-0000-FFFF-FFFF00000000}"/>
  </bookViews>
  <sheets>
    <sheet name="FBM" sheetId="1" r:id="rId1"/>
  </sheets>
  <externalReferences>
    <externalReference r:id="rId2"/>
    <externalReference r:id="rId3"/>
    <externalReference r:id="rId4"/>
  </externalReferences>
  <definedNames>
    <definedName name="_xlchart.v1.0" hidden="1">FBM!$AR$403:$AR$418</definedName>
    <definedName name="_xlchart.v1.1" hidden="1">FBM!$AS$402</definedName>
    <definedName name="_xlchart.v1.2" hidden="1">FBM!$AS$403:$AS$418</definedName>
    <definedName name="_xlnm.Print_Area" localSheetId="0">FBM!$A$1:$CK$1429</definedName>
  </definedNames>
  <calcPr calcId="191029"/>
</workbook>
</file>

<file path=xl/calcChain.xml><?xml version="1.0" encoding="utf-8"?>
<calcChain xmlns="http://schemas.openxmlformats.org/spreadsheetml/2006/main">
  <c r="BH1312" i="1" l="1"/>
  <c r="AK1235" i="1" l="1"/>
  <c r="Z1236" i="1"/>
  <c r="AB427" i="1" l="1"/>
  <c r="Q435" i="1"/>
  <c r="Q436" i="1"/>
  <c r="Q437" i="1"/>
  <c r="Q438" i="1"/>
  <c r="Q439" i="1"/>
  <c r="Q440" i="1"/>
  <c r="Q441" i="1"/>
  <c r="Q442" i="1"/>
  <c r="Q443" i="1"/>
  <c r="Q444" i="1"/>
  <c r="Q434" i="1"/>
  <c r="Q433" i="1"/>
  <c r="Q432" i="1"/>
  <c r="Q431" i="1"/>
  <c r="Q430" i="1"/>
  <c r="Q429" i="1"/>
  <c r="Q428" i="1"/>
  <c r="AT1041" i="1" l="1"/>
  <c r="AT1043" i="1"/>
  <c r="AT1042" i="1"/>
  <c r="AQ415" i="1"/>
  <c r="AR415" i="1" s="1"/>
  <c r="AQ416" i="1"/>
  <c r="AR416" i="1" s="1"/>
  <c r="AQ417" i="1"/>
  <c r="AR417" i="1" s="1"/>
  <c r="AQ418" i="1"/>
  <c r="AR418" i="1" s="1"/>
  <c r="Z732" i="1"/>
  <c r="BP732" i="1" s="1"/>
  <c r="AJ732" i="1"/>
  <c r="AG732" i="1"/>
  <c r="AD732" i="1"/>
  <c r="BL732" i="1"/>
  <c r="BH732" i="1"/>
  <c r="R735" i="1" l="1"/>
  <c r="R738" i="1" s="1"/>
  <c r="AM487" i="1"/>
  <c r="AF487" i="1"/>
  <c r="AM495" i="1"/>
  <c r="AQ526" i="1"/>
  <c r="AA526" i="1"/>
  <c r="R739" i="1" l="1"/>
  <c r="R737" i="1"/>
  <c r="R736" i="1"/>
  <c r="BP624" i="1"/>
  <c r="BP625" i="1"/>
  <c r="CC1034" i="1" l="1"/>
  <c r="CI996" i="1" l="1"/>
  <c r="CH996" i="1"/>
  <c r="CG996" i="1"/>
  <c r="CF996" i="1"/>
  <c r="CE996" i="1"/>
  <c r="CD996" i="1"/>
  <c r="CC996" i="1"/>
  <c r="CB996" i="1"/>
  <c r="CA996" i="1"/>
  <c r="CI995" i="1"/>
  <c r="CH995" i="1"/>
  <c r="CG995" i="1"/>
  <c r="CF995" i="1"/>
  <c r="CE995" i="1"/>
  <c r="CD995" i="1"/>
  <c r="CC995" i="1"/>
  <c r="CB995" i="1"/>
  <c r="CA995" i="1"/>
  <c r="CI986" i="1"/>
  <c r="CH986" i="1"/>
  <c r="CG986" i="1"/>
  <c r="CF986" i="1"/>
  <c r="CE986" i="1"/>
  <c r="CD986" i="1"/>
  <c r="CC986" i="1"/>
  <c r="CB986" i="1"/>
  <c r="CA986" i="1"/>
  <c r="CI985" i="1"/>
  <c r="CH985" i="1"/>
  <c r="CG985" i="1"/>
  <c r="CF985" i="1"/>
  <c r="CE985" i="1"/>
  <c r="CD985" i="1"/>
  <c r="CC985" i="1"/>
  <c r="CB985" i="1"/>
  <c r="CA985" i="1"/>
  <c r="CI984" i="1"/>
  <c r="CH984" i="1"/>
  <c r="CG984" i="1"/>
  <c r="CF984" i="1"/>
  <c r="CE984" i="1"/>
  <c r="CD984" i="1"/>
  <c r="CC984" i="1"/>
  <c r="CB984" i="1"/>
  <c r="CA984" i="1"/>
  <c r="BZ996" i="1"/>
  <c r="BY996" i="1"/>
  <c r="BX996" i="1"/>
  <c r="BW996" i="1"/>
  <c r="BV996" i="1"/>
  <c r="BU996" i="1"/>
  <c r="BT996" i="1"/>
  <c r="BS996" i="1"/>
  <c r="BR996" i="1"/>
  <c r="BZ995" i="1"/>
  <c r="BY995" i="1"/>
  <c r="BX995" i="1"/>
  <c r="BW995" i="1"/>
  <c r="BV995" i="1"/>
  <c r="BU995" i="1"/>
  <c r="BT995" i="1"/>
  <c r="BS995" i="1"/>
  <c r="BR995" i="1"/>
  <c r="BV987" i="1"/>
  <c r="BU987" i="1"/>
  <c r="BZ987" i="1" s="1"/>
  <c r="BT987" i="1"/>
  <c r="BY987" i="1" s="1"/>
  <c r="BS987" i="1"/>
  <c r="BX987" i="1" s="1"/>
  <c r="BR987" i="1"/>
  <c r="BW987" i="1" s="1"/>
  <c r="BZ986" i="1"/>
  <c r="BY986" i="1"/>
  <c r="BX986" i="1"/>
  <c r="BW986" i="1"/>
  <c r="BV986" i="1"/>
  <c r="BU986" i="1"/>
  <c r="BT986" i="1"/>
  <c r="BS986" i="1"/>
  <c r="BR986" i="1"/>
  <c r="BZ985" i="1"/>
  <c r="BY985" i="1"/>
  <c r="BX985" i="1"/>
  <c r="BW985" i="1"/>
  <c r="BV985" i="1"/>
  <c r="BU985" i="1"/>
  <c r="BT985" i="1"/>
  <c r="BS985" i="1"/>
  <c r="BR985" i="1"/>
  <c r="BZ984" i="1"/>
  <c r="BY984" i="1"/>
  <c r="BX984" i="1"/>
  <c r="BW984" i="1"/>
  <c r="BV984" i="1"/>
  <c r="BU984" i="1"/>
  <c r="BT984" i="1"/>
  <c r="BS984" i="1"/>
  <c r="BR984" i="1"/>
  <c r="BI996" i="1"/>
  <c r="BI995" i="1"/>
  <c r="BI987" i="1"/>
  <c r="BI986" i="1"/>
  <c r="BI985" i="1"/>
  <c r="BI984" i="1"/>
  <c r="U890" i="1" l="1"/>
  <c r="W904" i="1"/>
  <c r="AK688" i="1" l="1"/>
  <c r="BH454" i="1" l="1"/>
  <c r="BH456" i="1" s="1"/>
  <c r="AL427" i="1" l="1"/>
  <c r="Q427" i="1" s="1"/>
  <c r="AJ417" i="1" l="1"/>
  <c r="Z417" i="1"/>
  <c r="AP394" i="1" l="1"/>
  <c r="AX392" i="1" s="1"/>
  <c r="EM1403" i="1"/>
  <c r="EJ1403" i="1"/>
  <c r="BK907" i="1" l="1"/>
  <c r="AB894" i="1"/>
  <c r="U894" i="1"/>
  <c r="AC879" i="1"/>
  <c r="W879" i="1"/>
  <c r="BZ732" i="1" l="1"/>
  <c r="BW732" i="1"/>
  <c r="BX1227" i="1" l="1"/>
  <c r="BX1226" i="1"/>
  <c r="BX1225" i="1"/>
  <c r="BN1150" i="1"/>
  <c r="W907" i="1" l="1"/>
  <c r="Z756" i="1" l="1"/>
  <c r="Z757" i="1"/>
  <c r="Z758" i="1"/>
  <c r="Z759" i="1"/>
  <c r="Z760" i="1"/>
  <c r="Z761" i="1"/>
  <c r="Z762" i="1"/>
  <c r="Z763" i="1"/>
  <c r="Z764" i="1"/>
  <c r="Z765" i="1"/>
  <c r="Z766" i="1"/>
  <c r="Z767" i="1"/>
  <c r="Z768" i="1"/>
  <c r="V769" i="1"/>
  <c r="V770" i="1"/>
  <c r="V771" i="1"/>
  <c r="V772" i="1"/>
  <c r="V773" i="1"/>
  <c r="D757" i="1"/>
  <c r="D758" i="1"/>
  <c r="D759" i="1"/>
  <c r="D760" i="1"/>
  <c r="D761" i="1"/>
  <c r="D762" i="1"/>
  <c r="D763" i="1"/>
  <c r="D764" i="1"/>
  <c r="D765" i="1"/>
  <c r="D766" i="1"/>
  <c r="D767" i="1"/>
  <c r="D768" i="1"/>
  <c r="D769" i="1"/>
  <c r="D770" i="1"/>
  <c r="D771" i="1"/>
  <c r="D772" i="1"/>
  <c r="D773" i="1"/>
  <c r="D756" i="1"/>
  <c r="AM623" i="1" l="1"/>
  <c r="EK415" i="1" l="1"/>
  <c r="EJ415" i="1"/>
  <c r="EI415" i="1"/>
  <c r="AE471" i="1" l="1"/>
  <c r="AE470" i="1"/>
  <c r="AE469" i="1"/>
  <c r="AE468" i="1"/>
  <c r="AE467" i="1"/>
  <c r="AE466" i="1"/>
  <c r="AE465" i="1"/>
  <c r="AE464" i="1"/>
  <c r="AE463" i="1"/>
  <c r="EK462" i="1" s="1"/>
  <c r="AK1236" i="1" l="1"/>
  <c r="BR907" i="1" l="1"/>
  <c r="AD907" i="1"/>
  <c r="AM624" i="1" l="1"/>
  <c r="AM625" i="1"/>
  <c r="AM626" i="1"/>
  <c r="BS578" i="1"/>
  <c r="BA525" i="1" l="1"/>
  <c r="CB578" i="1" l="1"/>
  <c r="CB455" i="1"/>
  <c r="EK414" i="1"/>
  <c r="EJ414" i="1"/>
  <c r="EK413" i="1"/>
  <c r="EJ413" i="1"/>
  <c r="ED708" i="1"/>
  <c r="EG714" i="1"/>
  <c r="CC732" i="1"/>
  <c r="EF714" i="1" s="1"/>
  <c r="CE526" i="1"/>
  <c r="BY526" i="1"/>
  <c r="BM526" i="1"/>
  <c r="BG526" i="1"/>
  <c r="AU526" i="1"/>
  <c r="AG526" i="1"/>
  <c r="U526" i="1"/>
  <c r="BP626" i="1"/>
  <c r="CC625" i="1" s="1"/>
  <c r="AO639" i="1"/>
  <c r="AK639" i="1"/>
  <c r="AG639" i="1"/>
  <c r="AC615" i="1"/>
  <c r="T615" i="1"/>
  <c r="EF685" i="1"/>
  <c r="EF684" i="1"/>
  <c r="EE685" i="1"/>
  <c r="EE684" i="1"/>
  <c r="EE547" i="1"/>
  <c r="EE548" i="1"/>
  <c r="EE549" i="1"/>
  <c r="EE550" i="1"/>
  <c r="EE551" i="1"/>
  <c r="EE552" i="1"/>
  <c r="EE553" i="1"/>
  <c r="EE546" i="1"/>
  <c r="EK470" i="1"/>
  <c r="AM471" i="1"/>
  <c r="EL470" i="1" s="1"/>
  <c r="EK469" i="1"/>
  <c r="AM470" i="1"/>
  <c r="EL469" i="1" s="1"/>
  <c r="EK468" i="1"/>
  <c r="AM469" i="1"/>
  <c r="EL468" i="1" s="1"/>
  <c r="EK467" i="1"/>
  <c r="AM468" i="1"/>
  <c r="EL467" i="1" s="1"/>
  <c r="EK466" i="1"/>
  <c r="AM467" i="1"/>
  <c r="EL466" i="1" s="1"/>
  <c r="AM466" i="1"/>
  <c r="EL465" i="1" s="1"/>
  <c r="EK465" i="1"/>
  <c r="EK464" i="1"/>
  <c r="AM465" i="1"/>
  <c r="EL464" i="1" s="1"/>
  <c r="EK463" i="1"/>
  <c r="AM464" i="1"/>
  <c r="EL463" i="1" s="1"/>
  <c r="AM463" i="1"/>
  <c r="EL462" i="1" s="1"/>
  <c r="W471" i="1"/>
  <c r="EJ470" i="1" s="1"/>
  <c r="W470" i="1"/>
  <c r="EJ469" i="1" s="1"/>
  <c r="W469" i="1"/>
  <c r="EJ468" i="1" s="1"/>
  <c r="W468" i="1"/>
  <c r="EJ467" i="1" s="1"/>
  <c r="W467" i="1"/>
  <c r="EJ466" i="1" s="1"/>
  <c r="W466" i="1"/>
  <c r="EJ465" i="1" s="1"/>
  <c r="W465" i="1"/>
  <c r="EJ464" i="1" s="1"/>
  <c r="W464" i="1"/>
  <c r="EJ463" i="1" s="1"/>
  <c r="W463" i="1"/>
  <c r="EJ462" i="1" s="1"/>
  <c r="EG708" i="1"/>
  <c r="EF708" i="1"/>
  <c r="EE708" i="1"/>
  <c r="EE714" i="1"/>
  <c r="ED714" i="1"/>
  <c r="P413" i="1"/>
  <c r="P403" i="1"/>
  <c r="P404" i="1"/>
  <c r="P405" i="1"/>
  <c r="P406" i="1"/>
  <c r="P407" i="1"/>
  <c r="P408" i="1"/>
  <c r="P409" i="1"/>
  <c r="P410" i="1"/>
  <c r="P411" i="1"/>
  <c r="P412" i="1"/>
  <c r="P402" i="1"/>
  <c r="EE402" i="1" s="1"/>
  <c r="AB394" i="1"/>
  <c r="N394" i="1"/>
  <c r="EK663" i="1"/>
  <c r="EJ663" i="1"/>
  <c r="EI663" i="1"/>
  <c r="EJ662" i="1"/>
  <c r="EH663" i="1"/>
  <c r="EG663" i="1"/>
  <c r="EF663" i="1"/>
  <c r="EE662" i="1"/>
  <c r="EE663" i="1"/>
  <c r="ED547" i="1"/>
  <c r="ED548" i="1"/>
  <c r="ED549" i="1"/>
  <c r="ED550" i="1"/>
  <c r="ED551" i="1"/>
  <c r="ED552" i="1"/>
  <c r="ED553" i="1"/>
  <c r="ED546" i="1"/>
  <c r="EM1404" i="1"/>
  <c r="EM1405" i="1"/>
  <c r="EM1406" i="1"/>
  <c r="EJ1404" i="1"/>
  <c r="EJ1405" i="1"/>
  <c r="EJ1406" i="1"/>
  <c r="EK1056" i="1"/>
  <c r="EK1057" i="1"/>
  <c r="EJ1039" i="1"/>
  <c r="EJ1040" i="1"/>
  <c r="EJ1038" i="1"/>
  <c r="CA927" i="1"/>
  <c r="BS927" i="1"/>
  <c r="BK927" i="1"/>
  <c r="EJ809" i="1"/>
  <c r="EJ808" i="1"/>
  <c r="EJ807" i="1"/>
  <c r="EJ806" i="1"/>
  <c r="EJ805" i="1"/>
  <c r="EJ804" i="1"/>
  <c r="CF791" i="1"/>
  <c r="CB791" i="1"/>
  <c r="BX791" i="1"/>
  <c r="BT791" i="1"/>
  <c r="BP791" i="1"/>
  <c r="BL791" i="1"/>
  <c r="BR602" i="1"/>
  <c r="EE489" i="1"/>
  <c r="EE488" i="1"/>
  <c r="EE487" i="1"/>
  <c r="BZ478" i="1"/>
  <c r="BV478" i="1" s="1"/>
  <c r="EF440" i="1"/>
  <c r="EE440" i="1"/>
  <c r="ED440" i="1"/>
  <c r="EF439" i="1"/>
  <c r="EE439" i="1"/>
  <c r="ED439" i="1"/>
  <c r="EF438" i="1"/>
  <c r="EE438" i="1"/>
  <c r="ED438" i="1"/>
  <c r="EF437" i="1"/>
  <c r="EE437" i="1"/>
  <c r="ED437" i="1"/>
  <c r="EF436" i="1"/>
  <c r="EE436" i="1"/>
  <c r="ED436" i="1"/>
  <c r="EF435" i="1"/>
  <c r="EE435" i="1"/>
  <c r="ED435" i="1"/>
  <c r="EF434" i="1"/>
  <c r="EE434" i="1"/>
  <c r="ED434" i="1"/>
  <c r="EF433" i="1"/>
  <c r="EE433" i="1"/>
  <c r="ED433" i="1"/>
  <c r="EF432" i="1"/>
  <c r="EE432" i="1"/>
  <c r="ED432" i="1"/>
  <c r="EF431" i="1"/>
  <c r="EE431" i="1"/>
  <c r="ED431" i="1"/>
  <c r="EF430" i="1"/>
  <c r="EE430" i="1"/>
  <c r="ED430" i="1"/>
  <c r="EF429" i="1"/>
  <c r="EE429" i="1"/>
  <c r="ED429" i="1"/>
  <c r="EF428" i="1"/>
  <c r="EE428" i="1"/>
  <c r="ED428" i="1"/>
  <c r="EF427" i="1"/>
  <c r="EE427" i="1"/>
  <c r="ED427" i="1"/>
  <c r="EF426" i="1"/>
  <c r="EE426" i="1"/>
  <c r="ED426" i="1"/>
  <c r="EF425" i="1"/>
  <c r="EE425" i="1"/>
  <c r="ED425" i="1"/>
  <c r="EF424" i="1"/>
  <c r="EE424" i="1"/>
  <c r="ED424" i="1"/>
  <c r="EK412" i="1"/>
  <c r="EJ412" i="1"/>
  <c r="EK411" i="1"/>
  <c r="EJ411" i="1"/>
  <c r="EK410" i="1"/>
  <c r="EJ410" i="1"/>
  <c r="EK409" i="1"/>
  <c r="EJ409" i="1"/>
  <c r="EK408" i="1"/>
  <c r="EJ408" i="1"/>
  <c r="EK407" i="1"/>
  <c r="EJ407" i="1"/>
  <c r="EK406" i="1"/>
  <c r="EJ406" i="1"/>
  <c r="EK405" i="1"/>
  <c r="EJ405" i="1"/>
  <c r="EK404" i="1"/>
  <c r="EJ404" i="1"/>
  <c r="EK403" i="1"/>
  <c r="EJ403" i="1"/>
  <c r="EE406" i="1" l="1"/>
  <c r="AQ406" i="1"/>
  <c r="AR406" i="1" s="1"/>
  <c r="EE409" i="1"/>
  <c r="AQ409" i="1"/>
  <c r="AR409" i="1" s="1"/>
  <c r="EE405" i="1"/>
  <c r="AQ405" i="1"/>
  <c r="AR405" i="1" s="1"/>
  <c r="EE390" i="1"/>
  <c r="AW392" i="1"/>
  <c r="EE410" i="1"/>
  <c r="AQ410" i="1"/>
  <c r="AR410" i="1" s="1"/>
  <c r="EE413" i="1"/>
  <c r="EI414" i="1" s="1"/>
  <c r="AQ413" i="1"/>
  <c r="AR413" i="1" s="1"/>
  <c r="AQ414" i="1"/>
  <c r="AR414" i="1" s="1"/>
  <c r="ED390" i="1"/>
  <c r="AV392" i="1"/>
  <c r="EE412" i="1"/>
  <c r="AQ412" i="1"/>
  <c r="AR412" i="1" s="1"/>
  <c r="EE408" i="1"/>
  <c r="AQ408" i="1"/>
  <c r="AR408" i="1" s="1"/>
  <c r="EE404" i="1"/>
  <c r="AQ404" i="1"/>
  <c r="AR404" i="1" s="1"/>
  <c r="EE411" i="1"/>
  <c r="AQ411" i="1"/>
  <c r="AR411" i="1" s="1"/>
  <c r="EE407" i="1"/>
  <c r="AQ407" i="1"/>
  <c r="AR407" i="1" s="1"/>
  <c r="EE403" i="1"/>
  <c r="EI403" i="1" s="1"/>
  <c r="AQ403" i="1"/>
  <c r="AR403" i="1" s="1"/>
  <c r="CB453" i="1"/>
  <c r="CB451" i="1"/>
  <c r="EK1059" i="1"/>
  <c r="EJ1058" i="1" s="1"/>
  <c r="EF390" i="1"/>
  <c r="BS526" i="1"/>
  <c r="BA526" i="1"/>
  <c r="EH708" i="1"/>
  <c r="EE709" i="1" s="1"/>
  <c r="EH714" i="1"/>
  <c r="EE715" i="1" s="1"/>
  <c r="CC622" i="1"/>
  <c r="CC623" i="1"/>
  <c r="CC624" i="1"/>
  <c r="AM526" i="1"/>
  <c r="BH478" i="1"/>
  <c r="AN553" i="1"/>
  <c r="EI410" i="1" l="1"/>
  <c r="EI409" i="1"/>
  <c r="EI406" i="1"/>
  <c r="EI408" i="1"/>
  <c r="EI411" i="1"/>
  <c r="EI412" i="1"/>
  <c r="EI404" i="1"/>
  <c r="EI407" i="1"/>
  <c r="EI413" i="1"/>
  <c r="EI405" i="1"/>
  <c r="EJ1057" i="1"/>
  <c r="EJ1056" i="1"/>
  <c r="ED709" i="1"/>
  <c r="EG709" i="1"/>
  <c r="EF709" i="1"/>
  <c r="EG715" i="1"/>
  <c r="EF715" i="1"/>
  <c r="ED715" i="1"/>
  <c r="H615" i="1"/>
  <c r="AL614" i="1"/>
  <c r="AL615" i="1" s="1"/>
</calcChain>
</file>

<file path=xl/sharedStrings.xml><?xml version="1.0" encoding="utf-8"?>
<sst xmlns="http://schemas.openxmlformats.org/spreadsheetml/2006/main" count="3169" uniqueCount="1292">
  <si>
    <t>DEPARTAMENTO</t>
  </si>
  <si>
    <t>QUINDÍO</t>
  </si>
  <si>
    <t>MUNICIPIO</t>
  </si>
  <si>
    <t>CÓDIGO MUNICIPAL</t>
  </si>
  <si>
    <t>REGIÓN</t>
  </si>
  <si>
    <t>SUBREGIÓN</t>
  </si>
  <si>
    <t>ENTORNO DE DESARROLLO</t>
  </si>
  <si>
    <t>TIPOLOGÍA MUNICIPAL</t>
  </si>
  <si>
    <t>INSERTE MAPA AQUÍ</t>
  </si>
  <si>
    <t>Año de Fundación</t>
  </si>
  <si>
    <t>Fundadores</t>
  </si>
  <si>
    <t>Año de Creación</t>
  </si>
  <si>
    <t>1.3 INSIGNIAS DEL MUNICIPIO</t>
  </si>
  <si>
    <t>a. La Bandera</t>
  </si>
  <si>
    <t>b. El Escudo</t>
  </si>
  <si>
    <t>c. El Himno</t>
  </si>
  <si>
    <t xml:space="preserve">Letra: </t>
  </si>
  <si>
    <t>Música:</t>
  </si>
  <si>
    <t>1.4 ALCALDES DEL MUNICIPIO</t>
  </si>
  <si>
    <t>N°.</t>
  </si>
  <si>
    <t>Nombre</t>
  </si>
  <si>
    <t>Periodo de Gobierno</t>
  </si>
  <si>
    <t>1.5 ASPECTOS GEOGRÁFICOS</t>
  </si>
  <si>
    <t>Por el Norte</t>
  </si>
  <si>
    <t>Por el Sur</t>
  </si>
  <si>
    <t>Por el Oriente</t>
  </si>
  <si>
    <t>Puntos Cardinales</t>
  </si>
  <si>
    <t>Municipios</t>
  </si>
  <si>
    <t>Longitud (Kms)</t>
  </si>
  <si>
    <t>Localización</t>
  </si>
  <si>
    <t>Latitud Norte</t>
  </si>
  <si>
    <t>Longitud Oeste</t>
  </si>
  <si>
    <t>Altura sobre el Nivel del Mar</t>
  </si>
  <si>
    <t>Temperatura Media</t>
  </si>
  <si>
    <t>Distancia a la Capital (Kms)</t>
  </si>
  <si>
    <t>Área Total</t>
  </si>
  <si>
    <t>Área Urbana</t>
  </si>
  <si>
    <t>Área Rural</t>
  </si>
  <si>
    <t>Nombre de las Alturas</t>
  </si>
  <si>
    <t>Vereda</t>
  </si>
  <si>
    <r>
      <rPr>
        <b/>
        <sz val="9"/>
        <color theme="1"/>
        <rFont val="Gill Sans MT"/>
        <family val="2"/>
      </rPr>
      <t>Fuente:</t>
    </r>
    <r>
      <rPr>
        <sz val="9"/>
        <color theme="1"/>
        <rFont val="Gill Sans MT"/>
        <family val="2"/>
      </rPr>
      <t xml:space="preserve"> Secretaría de Planeación</t>
    </r>
  </si>
  <si>
    <t>Ubicación</t>
  </si>
  <si>
    <t>Tipo de Accidente</t>
  </si>
  <si>
    <t>Extensión</t>
  </si>
  <si>
    <t>Estado de Contaminación</t>
  </si>
  <si>
    <t>Alta, Media, Baja</t>
  </si>
  <si>
    <t>Religión</t>
  </si>
  <si>
    <t>Número de Iglesias  y/o Parroquias</t>
  </si>
  <si>
    <t>Juzgados Municipales</t>
  </si>
  <si>
    <t>Promiscuos</t>
  </si>
  <si>
    <t>Nombre de la Comuna</t>
  </si>
  <si>
    <t>Nombre del Barrio</t>
  </si>
  <si>
    <t>Puestos de Policía</t>
  </si>
  <si>
    <t>SI</t>
  </si>
  <si>
    <t>NO</t>
  </si>
  <si>
    <t>Corregimiento</t>
  </si>
  <si>
    <t>Nombre de la Vereda</t>
  </si>
  <si>
    <t>Civil</t>
  </si>
  <si>
    <t>Penal Conocimiento</t>
  </si>
  <si>
    <t>Penal Expecializado</t>
  </si>
  <si>
    <t>Penal Adolescentes y Conocimiento</t>
  </si>
  <si>
    <t>Ejecución de Penas y Medidas de Seguridad</t>
  </si>
  <si>
    <t>Familia</t>
  </si>
  <si>
    <t>Laboral</t>
  </si>
  <si>
    <t>Administrativo</t>
  </si>
  <si>
    <t>Penal Municipal Control Garantías</t>
  </si>
  <si>
    <t>Penal Municipal Control Garantía y Conocimiento</t>
  </si>
  <si>
    <t>Penal Municipal Control de Conocimiento</t>
  </si>
  <si>
    <t>Juzgados del Circuito</t>
  </si>
  <si>
    <t>Tribunal Superior</t>
  </si>
  <si>
    <t>Sala Civil 
Familia-Laboral</t>
  </si>
  <si>
    <t>Sala Penal</t>
  </si>
  <si>
    <t>Tribunal Administrativo</t>
  </si>
  <si>
    <t>Sala Única</t>
  </si>
  <si>
    <t>Consejo Seccional de la Judicatura</t>
  </si>
  <si>
    <t>Sala Disciplinaria</t>
  </si>
  <si>
    <t>Sala Administrativa</t>
  </si>
  <si>
    <t>Bautismos</t>
  </si>
  <si>
    <t>Matrimonios</t>
  </si>
  <si>
    <t>Defunciones</t>
  </si>
  <si>
    <t>N° Parroquias</t>
  </si>
  <si>
    <t>1.5.1 DIVISIÓN TERRITORIAL ÁREA URBANA</t>
  </si>
  <si>
    <t>1.5.2 DIVISIÓN TERRITORIAL ÁREA RURAL</t>
  </si>
  <si>
    <t>1.5.3 LÍMITES GENERALES</t>
  </si>
  <si>
    <t>1.5.4 LOCALIZACIÓN GEOGRÁFICA, TEMPERATURA Y DISTANCIA A LA CAPITAL</t>
  </si>
  <si>
    <t>1.5.6 ALTURAS PRINCIPALES. Montañas, Nevados y Picos</t>
  </si>
  <si>
    <t>1.5.7 OTROS ACCIDENTES GEOGRÁFICOS. Cañones, Hondonadas</t>
  </si>
  <si>
    <t>1.5.8 RECURSOS HÍDRICOS. Ríos, Lagos, Quebradas</t>
  </si>
  <si>
    <t>1.5.9 DIVISIÓN ECLESIÁSTICA</t>
  </si>
  <si>
    <t>1.5.10 DIVISIÓN JUDICIAL</t>
  </si>
  <si>
    <t>1.5.11 ESTRUCTURA DE LA RAMA JUDICIAL, CORPORACIONES</t>
  </si>
  <si>
    <t>1.5.13 DIVISIÓN NOTARIAL Y DE REGISTRO</t>
  </si>
  <si>
    <t>N° Notarías</t>
  </si>
  <si>
    <t>Oficina de Registro e Instrumentos Públicos</t>
  </si>
  <si>
    <t>Comisaría de Familia</t>
  </si>
  <si>
    <t>Registraduría Municipal del Estado Civil</t>
  </si>
  <si>
    <t>Unid. Pred.* Estrato 1</t>
  </si>
  <si>
    <t>Unid. Pred.* Estrato 2</t>
  </si>
  <si>
    <t>Unid. Pred.* Estrato 3</t>
  </si>
  <si>
    <t>Unid. Pred.* Estrato 4</t>
  </si>
  <si>
    <t>Unid. Pred.* Estrato 5</t>
  </si>
  <si>
    <t>Unid. Pred.* Estrato 6</t>
  </si>
  <si>
    <t>N° Total de Unid. Pred.*</t>
  </si>
  <si>
    <t>*Unid. Pred.: hace referencia al número de unidades prediales con edificación</t>
  </si>
  <si>
    <t>Centro Poblado</t>
  </si>
  <si>
    <t>Distrito</t>
  </si>
  <si>
    <t>Estación</t>
  </si>
  <si>
    <t>N° de Cuadrantes</t>
  </si>
  <si>
    <t>I</t>
  </si>
  <si>
    <t>Extensión Recorrida Km.</t>
  </si>
  <si>
    <t>1.5.15 INFRAESTRUCTURA DE SEGURIDAD</t>
  </si>
  <si>
    <t>Batallón</t>
  </si>
  <si>
    <t>Bomberos</t>
  </si>
  <si>
    <t>Subestación</t>
  </si>
  <si>
    <t>2.1 POBLACIÓN CENSADA Y PROYECTADA POR ÁREA</t>
  </si>
  <si>
    <t>Cabecera</t>
  </si>
  <si>
    <t>Resto</t>
  </si>
  <si>
    <t>Total</t>
  </si>
  <si>
    <t>Año</t>
  </si>
  <si>
    <t>Urbana</t>
  </si>
  <si>
    <t>Rural</t>
  </si>
  <si>
    <t>2005-2006</t>
  </si>
  <si>
    <t>2006-2007</t>
  </si>
  <si>
    <t>2007-2008</t>
  </si>
  <si>
    <t>2008-2009</t>
  </si>
  <si>
    <t>2009-2010</t>
  </si>
  <si>
    <t>2010-2011</t>
  </si>
  <si>
    <t>2011-2012</t>
  </si>
  <si>
    <t>2012-2013</t>
  </si>
  <si>
    <t>2013-2014</t>
  </si>
  <si>
    <t>2014-2015</t>
  </si>
  <si>
    <t>2015-2016</t>
  </si>
  <si>
    <t>Quindio</t>
  </si>
  <si>
    <t>Quindío</t>
  </si>
  <si>
    <t>Colombia</t>
  </si>
  <si>
    <r>
      <rPr>
        <b/>
        <sz val="9"/>
        <color theme="1"/>
        <rFont val="Gill Sans MT"/>
        <family val="2"/>
      </rPr>
      <t xml:space="preserve">Fuente: </t>
    </r>
    <r>
      <rPr>
        <sz val="9"/>
        <color theme="1"/>
        <rFont val="Gill Sans MT"/>
        <family val="2"/>
      </rPr>
      <t>Proyecciones de población DANE y cálculos propios</t>
    </r>
  </si>
  <si>
    <r>
      <rPr>
        <b/>
        <sz val="9"/>
        <color theme="1"/>
        <rFont val="Gill Sans MT"/>
        <family val="2"/>
      </rPr>
      <t>Fuente:</t>
    </r>
    <r>
      <rPr>
        <sz val="9"/>
        <color theme="1"/>
        <rFont val="Gill Sans MT"/>
        <family val="2"/>
      </rPr>
      <t xml:space="preserve"> DANE - Proyecciones de población</t>
    </r>
  </si>
  <si>
    <t>0-4</t>
  </si>
  <si>
    <t>5-9</t>
  </si>
  <si>
    <t>10-14</t>
  </si>
  <si>
    <t>15-19</t>
  </si>
  <si>
    <t>20-24</t>
  </si>
  <si>
    <t>25-29</t>
  </si>
  <si>
    <t>30-34</t>
  </si>
  <si>
    <t>35-39</t>
  </si>
  <si>
    <t>40-44</t>
  </si>
  <si>
    <t>45-49</t>
  </si>
  <si>
    <t>50-54</t>
  </si>
  <si>
    <t>55-59</t>
  </si>
  <si>
    <t>60-64</t>
  </si>
  <si>
    <t>65-69</t>
  </si>
  <si>
    <t>70-74</t>
  </si>
  <si>
    <t>75-79</t>
  </si>
  <si>
    <t>80 Y MÁS</t>
  </si>
  <si>
    <t>Grupo de Edad</t>
  </si>
  <si>
    <t>Hombres</t>
  </si>
  <si>
    <t>Mujeres</t>
  </si>
  <si>
    <t>Grupo edad</t>
  </si>
  <si>
    <t>% Hombres</t>
  </si>
  <si>
    <t>% Mujeres</t>
  </si>
  <si>
    <t>Ciclo Vital</t>
  </si>
  <si>
    <t>Infancia 6-11 años</t>
  </si>
  <si>
    <t>Adolescencia 12-17 años</t>
  </si>
  <si>
    <t>Juventud 14-28 años</t>
  </si>
  <si>
    <t>Adultos 29-59 años</t>
  </si>
  <si>
    <t>Mayores 60 y Más</t>
  </si>
  <si>
    <t>2.4 PROYECCIONES DE POBLACIÓN SEGÚN CICLO VITAL</t>
  </si>
  <si>
    <t>2.2 PROYECCIONES DE POBLACIÓN TOTAL SEGÚN ÁREA</t>
  </si>
  <si>
    <t>2.5 POBLACIÓN ÉTNICA</t>
  </si>
  <si>
    <t>Indígena</t>
  </si>
  <si>
    <t>Rom</t>
  </si>
  <si>
    <t>Raizal de San Andrés y Providencia</t>
  </si>
  <si>
    <t>Negro (a), mulato, afrocolombiano</t>
  </si>
  <si>
    <t>Ninguno de los anteriores</t>
  </si>
  <si>
    <t>No informa</t>
  </si>
  <si>
    <r>
      <rPr>
        <b/>
        <sz val="9"/>
        <color theme="1"/>
        <rFont val="Gill Sans MT"/>
        <family val="2"/>
      </rPr>
      <t xml:space="preserve">Fuente: </t>
    </r>
    <r>
      <rPr>
        <sz val="9"/>
        <color theme="1"/>
        <rFont val="Gill Sans MT"/>
        <family val="2"/>
      </rPr>
      <t>Sistema de Consulta Censo Básico - DANE. Año 2005</t>
    </r>
  </si>
  <si>
    <t>Afro</t>
  </si>
  <si>
    <t>% de población según etnia</t>
  </si>
  <si>
    <r>
      <rPr>
        <b/>
        <sz val="9"/>
        <color theme="1"/>
        <rFont val="Gill Sans MT"/>
        <family val="2"/>
      </rPr>
      <t xml:space="preserve">Fuente: </t>
    </r>
    <r>
      <rPr>
        <sz val="9"/>
        <color theme="1"/>
        <rFont val="Gill Sans MT"/>
        <family val="2"/>
      </rPr>
      <t>DANE. Año 2005</t>
    </r>
  </si>
  <si>
    <t>Urbano</t>
  </si>
  <si>
    <t>%</t>
  </si>
  <si>
    <t>Total Población</t>
  </si>
  <si>
    <t>2.6 INDICADORES DEMOGRÁFICOS DEL MUNICIPIO</t>
  </si>
  <si>
    <t>POBLACIÓN</t>
  </si>
  <si>
    <t>De 0-4 años</t>
  </si>
  <si>
    <t>De 0-14 años</t>
  </si>
  <si>
    <t>De 5-9 años</t>
  </si>
  <si>
    <t>De 20 a 29 años</t>
  </si>
  <si>
    <t>De 15-64 años</t>
  </si>
  <si>
    <t>De 55-64 años</t>
  </si>
  <si>
    <t>De 75 años y más</t>
  </si>
  <si>
    <t>De 65 años y más</t>
  </si>
  <si>
    <t>Mujeres de 15-49 años</t>
  </si>
  <si>
    <t>Población para indicadores demográficos</t>
  </si>
  <si>
    <t>Calculos pirámide poblacional</t>
  </si>
  <si>
    <t xml:space="preserve">Indicador </t>
  </si>
  <si>
    <t>Relación de dependencia General</t>
  </si>
  <si>
    <t>Relación de dependencia infantil</t>
  </si>
  <si>
    <t>Relación de dependencia senil</t>
  </si>
  <si>
    <t>Índice de envejecimiento</t>
  </si>
  <si>
    <t>Índice de longevidad</t>
  </si>
  <si>
    <t>Relación de niños por mujer</t>
  </si>
  <si>
    <t>Índice de renovación de la población activa</t>
  </si>
  <si>
    <t>Índice de tendencia</t>
  </si>
  <si>
    <t>Índice de masculinidad</t>
  </si>
  <si>
    <t>Indicador</t>
  </si>
  <si>
    <r>
      <rPr>
        <b/>
        <sz val="9"/>
        <color theme="1"/>
        <rFont val="Gill Sans MT"/>
        <family val="2"/>
      </rPr>
      <t>Fuente:</t>
    </r>
    <r>
      <rPr>
        <sz val="9"/>
        <color theme="1"/>
        <rFont val="Gill Sans MT"/>
        <family val="2"/>
      </rPr>
      <t xml:space="preserve"> DANE - Proyecciones de población y cálculos propios</t>
    </r>
  </si>
  <si>
    <t xml:space="preserve">Mujeres </t>
  </si>
  <si>
    <t>2.8 POBLACIÓN SISBENIZADA URBANA Y RURAL</t>
  </si>
  <si>
    <t>Municipio</t>
  </si>
  <si>
    <t>Expulsión</t>
  </si>
  <si>
    <t>Recepción</t>
  </si>
  <si>
    <t>Grupos de edad
(Años)</t>
  </si>
  <si>
    <t>De 5 a 9</t>
  </si>
  <si>
    <t>De 10 a 14</t>
  </si>
  <si>
    <t>De 15 a 19</t>
  </si>
  <si>
    <t>De 20 a 24</t>
  </si>
  <si>
    <t>De 25 a 29</t>
  </si>
  <si>
    <t>De 30 a 34</t>
  </si>
  <si>
    <t>De 35 a 39</t>
  </si>
  <si>
    <t>De 40 a 44</t>
  </si>
  <si>
    <t>De 45 a 49</t>
  </si>
  <si>
    <t>De 50 a 54</t>
  </si>
  <si>
    <t>De 55 a 59</t>
  </si>
  <si>
    <t>De 60 a 64</t>
  </si>
  <si>
    <t>De 65 a 69</t>
  </si>
  <si>
    <t>De 70 a 74</t>
  </si>
  <si>
    <t>De 75 a 79</t>
  </si>
  <si>
    <t>No reportado-No definido</t>
  </si>
  <si>
    <t>Rural Disperso</t>
  </si>
  <si>
    <t>Cabecera Municipal</t>
  </si>
  <si>
    <t>PROP (%)</t>
  </si>
  <si>
    <t>CVE 
(%)</t>
  </si>
  <si>
    <t>2.9 NECESIDADES BÁSICAS INSATISFECHAS SEGÚN ÁREA</t>
  </si>
  <si>
    <t>2.9 NECESIDADES BÁSICAS INSATISFECHAS SEGÚN COMPONENTE</t>
  </si>
  <si>
    <t>Componente</t>
  </si>
  <si>
    <t>Prop. De personas en miseria</t>
  </si>
  <si>
    <t>Vivienda</t>
  </si>
  <si>
    <t>Servicios</t>
  </si>
  <si>
    <t>Hacinamiento</t>
  </si>
  <si>
    <t>Inasistencia</t>
  </si>
  <si>
    <t>Dependencia Económica</t>
  </si>
  <si>
    <t>NBI SEGÚN ÁREA</t>
  </si>
  <si>
    <t>3.1 ORGANISMOS DE SALUD</t>
  </si>
  <si>
    <t>Hospital</t>
  </si>
  <si>
    <t>Centro de Salud</t>
  </si>
  <si>
    <t>Organismos de Salud</t>
  </si>
  <si>
    <t>Nivel</t>
  </si>
  <si>
    <t>N° de Médicos</t>
  </si>
  <si>
    <t>N° de Enfermeras Profesionales</t>
  </si>
  <si>
    <t>N° de Auxiliares de Enfermería</t>
  </si>
  <si>
    <t>2.10 INCIDENCIA DE LA POBREZA, POBREZA EXTREMA Y COEFICIENTE DE GINI</t>
  </si>
  <si>
    <t>Incidencia</t>
  </si>
  <si>
    <t>Pobreza</t>
  </si>
  <si>
    <t>Pobreza Extrema</t>
  </si>
  <si>
    <t>Gini</t>
  </si>
  <si>
    <t>Delito</t>
  </si>
  <si>
    <t xml:space="preserve">Homicidios </t>
  </si>
  <si>
    <t>Tasa x 100 mil habitantes</t>
  </si>
  <si>
    <t>Hurto a Comercio</t>
  </si>
  <si>
    <t>Hurto a Personas</t>
  </si>
  <si>
    <t>Hurto a Residencias</t>
  </si>
  <si>
    <t>Hurto de Celulares</t>
  </si>
  <si>
    <t>Hurto a Vehículos</t>
  </si>
  <si>
    <t>Hurto a Motocicletas</t>
  </si>
  <si>
    <r>
      <rPr>
        <b/>
        <sz val="8"/>
        <color theme="1"/>
        <rFont val="Gill Sans MT"/>
        <family val="2"/>
      </rPr>
      <t xml:space="preserve">Fuente: </t>
    </r>
    <r>
      <rPr>
        <sz val="8"/>
        <color theme="1"/>
        <rFont val="Gill Sans MT"/>
        <family val="2"/>
      </rPr>
      <t>Medicina Legal y Policía Nacional</t>
    </r>
  </si>
  <si>
    <t>Casos</t>
  </si>
  <si>
    <t>Suicidios</t>
  </si>
  <si>
    <t>3.2 PRINCIPALES CAUSAS DE CONSULTA EXTERNA</t>
  </si>
  <si>
    <t>Diagnóstico</t>
  </si>
  <si>
    <t>Total Consultas</t>
  </si>
  <si>
    <r>
      <rPr>
        <b/>
        <sz val="8"/>
        <color theme="1"/>
        <rFont val="Gill Sans MT"/>
        <family val="2"/>
      </rPr>
      <t xml:space="preserve">Fuente: </t>
    </r>
    <r>
      <rPr>
        <sz val="8"/>
        <color theme="1"/>
        <rFont val="Gill Sans MT"/>
        <family val="2"/>
      </rPr>
      <t>Secretaría de Salud Municipal</t>
    </r>
  </si>
  <si>
    <t>Cantidad</t>
  </si>
  <si>
    <t>Estancia Promedio</t>
  </si>
  <si>
    <t>Ocupación %</t>
  </si>
  <si>
    <t>Camas</t>
  </si>
  <si>
    <t>Médico</t>
  </si>
  <si>
    <t>Enfermera</t>
  </si>
  <si>
    <t>Atendidos Por</t>
  </si>
  <si>
    <t>Normal</t>
  </si>
  <si>
    <t>Cesárea</t>
  </si>
  <si>
    <t>Tipos de Partos</t>
  </si>
  <si>
    <t>Partos</t>
  </si>
  <si>
    <t>3.3 NÚMERO DE CAMAS HOSPITALARIAS Y RENDIMIENTO</t>
  </si>
  <si>
    <t>3.4 PARTOS INTRAHOSPITALARIOS</t>
  </si>
  <si>
    <t>3.5 VACUNACIONES REALIZADAS POR BIOLÓGICO</t>
  </si>
  <si>
    <t>TD MEF</t>
  </si>
  <si>
    <t>Tipo de Biológico</t>
  </si>
  <si>
    <t>Dosis</t>
  </si>
  <si>
    <r>
      <t>1</t>
    </r>
    <r>
      <rPr>
        <b/>
        <vertAlign val="superscript"/>
        <sz val="10"/>
        <color theme="1"/>
        <rFont val="Gill Sans MT"/>
        <family val="2"/>
      </rPr>
      <t>a</t>
    </r>
    <r>
      <rPr>
        <b/>
        <sz val="10"/>
        <color theme="1"/>
        <rFont val="Gill Sans MT"/>
        <family val="2"/>
      </rPr>
      <t xml:space="preserve"> o única</t>
    </r>
  </si>
  <si>
    <r>
      <t>2</t>
    </r>
    <r>
      <rPr>
        <b/>
        <vertAlign val="superscript"/>
        <sz val="10"/>
        <color theme="1"/>
        <rFont val="Gill Sans MT"/>
        <family val="2"/>
      </rPr>
      <t>a</t>
    </r>
    <r>
      <rPr>
        <b/>
        <sz val="10"/>
        <color theme="1"/>
        <rFont val="Gill Sans MT"/>
        <family val="2"/>
      </rPr>
      <t xml:space="preserve"> </t>
    </r>
  </si>
  <si>
    <r>
      <t>3</t>
    </r>
    <r>
      <rPr>
        <b/>
        <vertAlign val="superscript"/>
        <sz val="10"/>
        <color theme="1"/>
        <rFont val="Gill Sans MT"/>
        <family val="2"/>
      </rPr>
      <t>a</t>
    </r>
    <r>
      <rPr>
        <b/>
        <sz val="10"/>
        <color theme="1"/>
        <rFont val="Gill Sans MT"/>
        <family val="2"/>
      </rPr>
      <t xml:space="preserve"> </t>
    </r>
  </si>
  <si>
    <r>
      <t>4</t>
    </r>
    <r>
      <rPr>
        <b/>
        <vertAlign val="superscript"/>
        <sz val="10"/>
        <color theme="1"/>
        <rFont val="Gill Sans MT"/>
        <family val="2"/>
      </rPr>
      <t>a</t>
    </r>
    <r>
      <rPr>
        <b/>
        <sz val="10"/>
        <color theme="1"/>
        <rFont val="Gill Sans MT"/>
        <family val="2"/>
      </rPr>
      <t xml:space="preserve"> o refuerzo</t>
    </r>
  </si>
  <si>
    <r>
      <t>5</t>
    </r>
    <r>
      <rPr>
        <b/>
        <vertAlign val="superscript"/>
        <sz val="10"/>
        <color theme="1"/>
        <rFont val="Gill Sans MT"/>
        <family val="2"/>
      </rPr>
      <t>a</t>
    </r>
    <r>
      <rPr>
        <b/>
        <sz val="10"/>
        <color theme="1"/>
        <rFont val="Gill Sans MT"/>
        <family val="2"/>
      </rPr>
      <t xml:space="preserve"> o refuerzo</t>
    </r>
  </si>
  <si>
    <t>Ref 10 A</t>
  </si>
  <si>
    <t>3.6 CASOS DE DIFTERIA, TÉTANO, TOSFERINA, SARAMPIÓN Y TUBERCULOSIS PULMONAR</t>
  </si>
  <si>
    <t>Tipo de Enfermedad</t>
  </si>
  <si>
    <t>Número de Casos</t>
  </si>
  <si>
    <r>
      <rPr>
        <b/>
        <sz val="9"/>
        <color theme="1"/>
        <rFont val="Gill Sans MT"/>
        <family val="2"/>
      </rPr>
      <t>Fuente:</t>
    </r>
    <r>
      <rPr>
        <sz val="9"/>
        <color theme="1"/>
        <rFont val="Gill Sans MT"/>
        <family val="2"/>
      </rPr>
      <t xml:space="preserve"> Secretaría de Salud Municipal</t>
    </r>
  </si>
  <si>
    <t>Vivos</t>
  </si>
  <si>
    <t>Muertos</t>
  </si>
  <si>
    <t>2.11 DÉFICIT DE VIVIENDA</t>
  </si>
  <si>
    <t>Variable</t>
  </si>
  <si>
    <t>Total Hogares</t>
  </si>
  <si>
    <t>Hogares sin Déficit</t>
  </si>
  <si>
    <t>Hogares en Déficit</t>
  </si>
  <si>
    <t>Hogares en Déficit Cuantitativo</t>
  </si>
  <si>
    <t>Hogares en Déficit Cualtitativo</t>
  </si>
  <si>
    <t>1993</t>
  </si>
  <si>
    <t>Población Total</t>
  </si>
  <si>
    <t xml:space="preserve">1.5.14 CUADRANTES DEL DEPARTAMENTO DE POLICÍA </t>
  </si>
  <si>
    <r>
      <rPr>
        <b/>
        <sz val="9"/>
        <color theme="1"/>
        <rFont val="Gill Sans MT"/>
        <family val="2"/>
      </rPr>
      <t xml:space="preserve">Fuente: </t>
    </r>
    <r>
      <rPr>
        <sz val="9"/>
        <color theme="1"/>
        <rFont val="Gill Sans MT"/>
        <family val="2"/>
      </rPr>
      <t>DANE - Censo General 2005</t>
    </r>
  </si>
  <si>
    <t>Causas</t>
  </si>
  <si>
    <t>Número</t>
  </si>
  <si>
    <t>De 80 y más</t>
  </si>
  <si>
    <t>3.7 NACIMIENTOS Y DEFUNCIONES</t>
  </si>
  <si>
    <t>Menor de 1 año</t>
  </si>
  <si>
    <t>De 15 - 44 años</t>
  </si>
  <si>
    <t>Nacidos</t>
  </si>
  <si>
    <t>Programa</t>
  </si>
  <si>
    <t>Población Atendida</t>
  </si>
  <si>
    <r>
      <rPr>
        <b/>
        <sz val="9"/>
        <color theme="1"/>
        <rFont val="Gill Sans MT"/>
        <family val="2"/>
      </rPr>
      <t>Fuente:</t>
    </r>
    <r>
      <rPr>
        <sz val="9"/>
        <color theme="1"/>
        <rFont val="Gill Sans MT"/>
        <family val="2"/>
      </rPr>
      <t xml:space="preserve"> Instituto Colombiano de Bienestar Familiar -ICBF</t>
    </r>
  </si>
  <si>
    <t>Modalidad</t>
  </si>
  <si>
    <t># Unidades</t>
  </si>
  <si>
    <t># Cupos</t>
  </si>
  <si>
    <t>3.8.1 POBLACIÓN ATENDIDA EN NUTRICIÓN POR MODALIDADES</t>
  </si>
  <si>
    <t>3.8.2 HOGARES COMUNITARIOS DE BIENESTAR. TIPO Y POBLACIÓN ATENDIDA</t>
  </si>
  <si>
    <t xml:space="preserve">N </t>
  </si>
  <si>
    <t>3.9 ASEGURAMIENTO EN SALUD</t>
  </si>
  <si>
    <t>3.9.1 AFILIACIÓN</t>
  </si>
  <si>
    <t>Total Afiliados</t>
  </si>
  <si>
    <t>Afiliados Régimen Contributivo</t>
  </si>
  <si>
    <t>Afiliados Régimen Subsidiado</t>
  </si>
  <si>
    <t>Variables</t>
  </si>
  <si>
    <t>Afiliados Régimen Especial y Excepción</t>
  </si>
  <si>
    <t>Cobertura en Afiliación en Salud</t>
  </si>
  <si>
    <t>Área</t>
  </si>
  <si>
    <t>3.9.2 COBERTURA EN ASEGURAMIENTO</t>
  </si>
  <si>
    <r>
      <rPr>
        <b/>
        <sz val="9"/>
        <color theme="1"/>
        <rFont val="Gill Sans MT"/>
        <family val="2"/>
      </rPr>
      <t>Fuente:</t>
    </r>
    <r>
      <rPr>
        <sz val="9"/>
        <color theme="1"/>
        <rFont val="Gill Sans MT"/>
        <family val="2"/>
      </rPr>
      <t xml:space="preserve"> Ministerio de Salud y Protección Social </t>
    </r>
  </si>
  <si>
    <r>
      <rPr>
        <b/>
        <sz val="9"/>
        <color theme="1"/>
        <rFont val="Gill Sans MT"/>
        <family val="2"/>
      </rPr>
      <t>Fuente:</t>
    </r>
    <r>
      <rPr>
        <sz val="9"/>
        <color theme="1"/>
        <rFont val="Gill Sans MT"/>
        <family val="2"/>
      </rPr>
      <t xml:space="preserve"> Ministerio de Salud y Protección Social y Secretaría de Salud Departamental</t>
    </r>
  </si>
  <si>
    <t>Viviendas</t>
  </si>
  <si>
    <r>
      <rPr>
        <b/>
        <sz val="9"/>
        <color theme="1"/>
        <rFont val="Calibri"/>
        <family val="2"/>
        <scheme val="minor"/>
      </rPr>
      <t xml:space="preserve">Fuente: </t>
    </r>
    <r>
      <rPr>
        <sz val="9"/>
        <color theme="1"/>
        <rFont val="Calibri"/>
        <family val="2"/>
        <scheme val="minor"/>
      </rPr>
      <t>Esquema de Ordenamiento</t>
    </r>
  </si>
  <si>
    <r>
      <rPr>
        <b/>
        <sz val="9"/>
        <color theme="1"/>
        <rFont val="Calibri"/>
        <family val="2"/>
        <scheme val="minor"/>
      </rPr>
      <t>Fuente:</t>
    </r>
    <r>
      <rPr>
        <sz val="9"/>
        <color theme="1"/>
        <rFont val="Calibri"/>
        <family val="2"/>
        <scheme val="minor"/>
      </rPr>
      <t xml:space="preserve"> Secretaría de Planeación</t>
    </r>
  </si>
  <si>
    <r>
      <rPr>
        <b/>
        <sz val="9"/>
        <color theme="1"/>
        <rFont val="Calibri"/>
        <family val="2"/>
        <scheme val="minor"/>
      </rPr>
      <t xml:space="preserve">Fuente: </t>
    </r>
    <r>
      <rPr>
        <sz val="9"/>
        <color theme="1"/>
        <rFont val="Calibri"/>
        <family val="2"/>
        <scheme val="minor"/>
      </rPr>
      <t>Secretaría de Planeación y Población DANE</t>
    </r>
  </si>
  <si>
    <r>
      <rPr>
        <b/>
        <sz val="9"/>
        <color theme="1"/>
        <rFont val="Calibri"/>
        <family val="2"/>
        <scheme val="minor"/>
      </rPr>
      <t>Fuente:</t>
    </r>
    <r>
      <rPr>
        <sz val="9"/>
        <color theme="1"/>
        <rFont val="Calibri"/>
        <family val="2"/>
        <scheme val="minor"/>
      </rPr>
      <t xml:space="preserve"> Rama Judicial del Poder Público - Consejo Seccional de la Judicatura del Quindío</t>
    </r>
  </si>
  <si>
    <t>1.5.12 BAUTIZOS, MATRIMONIOS, DEFUNCIONES Y N° DE PARROQUIAS</t>
  </si>
  <si>
    <r>
      <rPr>
        <b/>
        <sz val="9"/>
        <color theme="1"/>
        <rFont val="Calibri"/>
        <family val="2"/>
        <scheme val="minor"/>
      </rPr>
      <t>Fuente:</t>
    </r>
    <r>
      <rPr>
        <sz val="9"/>
        <color theme="1"/>
        <rFont val="Calibri"/>
        <family val="2"/>
        <scheme val="minor"/>
      </rPr>
      <t xml:space="preserve"> Diócesis de Armenia</t>
    </r>
  </si>
  <si>
    <r>
      <rPr>
        <b/>
        <sz val="9"/>
        <color theme="1"/>
        <rFont val="Calibri"/>
        <family val="2"/>
        <scheme val="minor"/>
      </rPr>
      <t xml:space="preserve">Fuente: </t>
    </r>
    <r>
      <rPr>
        <sz val="9"/>
        <color theme="1"/>
        <rFont val="Calibri"/>
        <family val="2"/>
        <scheme val="minor"/>
      </rPr>
      <t>Oficina de Registro e Instrumentos Públicos</t>
    </r>
  </si>
  <si>
    <r>
      <rPr>
        <b/>
        <sz val="9"/>
        <color theme="1"/>
        <rFont val="Calibri"/>
        <family val="2"/>
        <scheme val="minor"/>
      </rPr>
      <t xml:space="preserve">Fuente: </t>
    </r>
    <r>
      <rPr>
        <sz val="9"/>
        <color theme="1"/>
        <rFont val="Calibri"/>
        <family val="2"/>
        <scheme val="minor"/>
      </rPr>
      <t>Policía Nacional</t>
    </r>
  </si>
  <si>
    <r>
      <rPr>
        <b/>
        <sz val="9"/>
        <color theme="1"/>
        <rFont val="Calibri"/>
        <family val="2"/>
        <scheme val="minor"/>
      </rPr>
      <t xml:space="preserve">Fuente: </t>
    </r>
    <r>
      <rPr>
        <sz val="9"/>
        <color theme="1"/>
        <rFont val="Calibri"/>
        <family val="2"/>
        <scheme val="minor"/>
      </rPr>
      <t>Aeronáutica Civil, Batallón, Policía, Bomberos</t>
    </r>
  </si>
  <si>
    <r>
      <rPr>
        <b/>
        <sz val="9"/>
        <color theme="1"/>
        <rFont val="Calibri"/>
        <family val="2"/>
        <scheme val="minor"/>
      </rPr>
      <t>Fuente:</t>
    </r>
    <r>
      <rPr>
        <sz val="9"/>
        <color theme="1"/>
        <rFont val="Calibri"/>
        <family val="2"/>
        <scheme val="minor"/>
      </rPr>
      <t xml:space="preserve"> DANE- Censo de población y proyecciones poblacionales</t>
    </r>
  </si>
  <si>
    <r>
      <rPr>
        <b/>
        <sz val="9"/>
        <color theme="1"/>
        <rFont val="Calibri"/>
        <family val="2"/>
        <scheme val="minor"/>
      </rPr>
      <t>Fuente:</t>
    </r>
    <r>
      <rPr>
        <sz val="9"/>
        <color theme="1"/>
        <rFont val="Calibri"/>
        <family val="2"/>
        <scheme val="minor"/>
      </rPr>
      <t xml:space="preserve"> DANE - Proyecciones de población</t>
    </r>
  </si>
  <si>
    <t>Primera infancia 0-5 Años</t>
  </si>
  <si>
    <t>Pertenencia Étnica</t>
  </si>
  <si>
    <t>4.1 COBERTURA REAL: Matrícula por establecimiento educativo y nivel académico</t>
  </si>
  <si>
    <t>Establecimientos Educativos</t>
  </si>
  <si>
    <t>Público</t>
  </si>
  <si>
    <t>Privado</t>
  </si>
  <si>
    <t>Clase</t>
  </si>
  <si>
    <t>Prim</t>
  </si>
  <si>
    <t>Sec</t>
  </si>
  <si>
    <t>Media</t>
  </si>
  <si>
    <t>Nivel Académico</t>
  </si>
  <si>
    <t>TOTAL</t>
  </si>
  <si>
    <r>
      <t xml:space="preserve">Fuente: </t>
    </r>
    <r>
      <rPr>
        <sz val="9"/>
        <color theme="1"/>
        <rFont val="Calibri"/>
        <family val="2"/>
        <scheme val="minor"/>
      </rPr>
      <t>Secretaría de Educación (Departamental / Municipal) - SIMAT</t>
    </r>
  </si>
  <si>
    <t>Primaria</t>
  </si>
  <si>
    <t>Secundaria</t>
  </si>
  <si>
    <t>Pre escolar</t>
  </si>
  <si>
    <t>Oficial</t>
  </si>
  <si>
    <r>
      <t xml:space="preserve">Fuente: </t>
    </r>
    <r>
      <rPr>
        <sz val="9"/>
        <color theme="1"/>
        <rFont val="Calibri"/>
        <family val="2"/>
        <scheme val="minor"/>
      </rPr>
      <t>Secretaría de Educación (Departamental / Municipal) - SIMAT y cálculos propios</t>
    </r>
  </si>
  <si>
    <t>4.2 DESERCIÓN ESCOLAR</t>
  </si>
  <si>
    <t>Alumnos que Desertan</t>
  </si>
  <si>
    <t>Transic</t>
  </si>
  <si>
    <t>Tasa de cobertura bruta en educación preescolar</t>
  </si>
  <si>
    <t>Tasa de cobertura bruta en educación primaria</t>
  </si>
  <si>
    <t>Tasa de cobertura bruta en educación secundaria</t>
  </si>
  <si>
    <t>Tasa de cobertura bruta en educación media</t>
  </si>
  <si>
    <t>Tasa de cobertura bruta en educación básica</t>
  </si>
  <si>
    <t>Tasa de cobertura neta en educación preescolar</t>
  </si>
  <si>
    <t>Tasa de cobertura neta en educación primaria</t>
  </si>
  <si>
    <t>Tasa de cobertura neta en educación secundaria</t>
  </si>
  <si>
    <t>Tasa de cobertura neta en educación media</t>
  </si>
  <si>
    <t>Tasa de cobertura neta en educación básica</t>
  </si>
  <si>
    <t>COBERTURAS</t>
  </si>
  <si>
    <t>Transición</t>
  </si>
  <si>
    <t>Básica</t>
  </si>
  <si>
    <t>Tasa Aprobación</t>
  </si>
  <si>
    <t>Tasa Deserción</t>
  </si>
  <si>
    <t>Tasa Reprobación</t>
  </si>
  <si>
    <r>
      <rPr>
        <b/>
        <sz val="9"/>
        <color theme="1"/>
        <rFont val="Calibri"/>
        <family val="2"/>
        <scheme val="minor"/>
      </rPr>
      <t>Fuente:</t>
    </r>
    <r>
      <rPr>
        <sz val="9"/>
        <color theme="1"/>
        <rFont val="Calibri"/>
        <family val="2"/>
        <scheme val="minor"/>
      </rPr>
      <t xml:space="preserve"> Secretaría de Educación (Departamental / Municipal) - SIMAT</t>
    </r>
  </si>
  <si>
    <t>4.3 TASA REPITENTES, DESERTORES Y REPROBADOS</t>
  </si>
  <si>
    <t>4.5 TASA DE APROBACIÓN SEGÚN NIVEL EDUCATIVO</t>
  </si>
  <si>
    <t>Lectura Crítica</t>
  </si>
  <si>
    <t>Matemática</t>
  </si>
  <si>
    <t>Sociales y Ciudadanía</t>
  </si>
  <si>
    <t>Ciencias Naturales</t>
  </si>
  <si>
    <t>Nacional</t>
  </si>
  <si>
    <t>Área de Conocimiento</t>
  </si>
  <si>
    <t>Inglés</t>
  </si>
  <si>
    <t>Total Estudiantes Evaluados</t>
  </si>
  <si>
    <t>Total Establecimientos Evaluados</t>
  </si>
  <si>
    <t>Total Oficiales</t>
  </si>
  <si>
    <t>Total No Oficiales</t>
  </si>
  <si>
    <t>DATOS</t>
  </si>
  <si>
    <t>5.1 ENERGÍA ELÉCTRICA</t>
  </si>
  <si>
    <t>5.1.1 NUMERO DE SUSCRIPTORES URBANOS Y RURALES, POR SECTORES</t>
  </si>
  <si>
    <t>Residencial</t>
  </si>
  <si>
    <t>Comercial</t>
  </si>
  <si>
    <t>Industrial</t>
  </si>
  <si>
    <t>Otros</t>
  </si>
  <si>
    <t>Número de Suscriptores</t>
  </si>
  <si>
    <r>
      <rPr>
        <b/>
        <sz val="9"/>
        <color theme="1"/>
        <rFont val="Calibri"/>
        <family val="2"/>
        <scheme val="minor"/>
      </rPr>
      <t xml:space="preserve">Fuente: </t>
    </r>
    <r>
      <rPr>
        <sz val="9"/>
        <color theme="1"/>
        <rFont val="Calibri"/>
        <family val="2"/>
        <scheme val="minor"/>
      </rPr>
      <t>Empresa de Energía del Quindío - EDEQ</t>
    </r>
  </si>
  <si>
    <t>5.1.2 NUMERO DE SUSCRIPTORES SEGÚN ESTRATO SOCIOECONÓMICO</t>
  </si>
  <si>
    <t>Estratos</t>
  </si>
  <si>
    <t>Suscriptores</t>
  </si>
  <si>
    <t>5.2 ACUEDUCTO</t>
  </si>
  <si>
    <t>5.2.1 NUMERO DE SUSCRIPTORES URBANOS Y RURALES, POR SECTORES</t>
  </si>
  <si>
    <t>Sector</t>
  </si>
  <si>
    <t>Estado de la Red</t>
  </si>
  <si>
    <t>% de Cobertura</t>
  </si>
  <si>
    <t>Nombre del Afluente</t>
  </si>
  <si>
    <t>Comportamiento (Caudal)</t>
  </si>
  <si>
    <t>5.2.3 NOMBRE DE LAS CUENCAS ABASTECEDORAS DE AGUA</t>
  </si>
  <si>
    <t>5.3 ALCANTARILLADO</t>
  </si>
  <si>
    <t>5.3.1 REDES DE RECOLECCIÓN</t>
  </si>
  <si>
    <t>Longitud Red de Acueducto (Mts)</t>
  </si>
  <si>
    <t>Longitud Red de Alcantarillado (Mts)</t>
  </si>
  <si>
    <t>Número de Hidrantes</t>
  </si>
  <si>
    <t>Estado de Redes</t>
  </si>
  <si>
    <t>5.4 ASEO</t>
  </si>
  <si>
    <t>5.4.1 ASPECTOS GENERALES DEL SERVICIO DE ASEO</t>
  </si>
  <si>
    <t>Entidad Administradora</t>
  </si>
  <si>
    <t>Vehículos Recolectores</t>
  </si>
  <si>
    <t>Barrido y/o Limpieza de vías públicas por semana</t>
  </si>
  <si>
    <t>Disposición final de residuos (lugar</t>
  </si>
  <si>
    <r>
      <rPr>
        <b/>
        <sz val="9"/>
        <color theme="1"/>
        <rFont val="Calibri"/>
        <family val="2"/>
        <scheme val="minor"/>
      </rPr>
      <t xml:space="preserve">Fuente: </t>
    </r>
    <r>
      <rPr>
        <sz val="9"/>
        <color theme="1"/>
        <rFont val="Calibri"/>
        <family val="2"/>
        <scheme val="minor"/>
      </rPr>
      <t>Según empresa de servicios</t>
    </r>
  </si>
  <si>
    <t>5.5 SERVICIO GAS DOMICILIARIO</t>
  </si>
  <si>
    <t>5.5.1 NUMERO DE SUSCRIPTORES URBANOS Y RURALES, POR SECTORES</t>
  </si>
  <si>
    <r>
      <rPr>
        <b/>
        <sz val="9"/>
        <color theme="1"/>
        <rFont val="Calibri"/>
        <family val="2"/>
        <scheme val="minor"/>
      </rPr>
      <t xml:space="preserve">Fuente: </t>
    </r>
    <r>
      <rPr>
        <sz val="9"/>
        <color theme="1"/>
        <rFont val="Calibri"/>
        <family val="2"/>
        <scheme val="minor"/>
      </rPr>
      <t>EFIGAS - E.S.P.</t>
    </r>
  </si>
  <si>
    <t>% de Población</t>
  </si>
  <si>
    <t>5.6 PLAZA DE MERCADO</t>
  </si>
  <si>
    <t>Tipo de Servicio</t>
  </si>
  <si>
    <t>Internos</t>
  </si>
  <si>
    <t>Externos</t>
  </si>
  <si>
    <r>
      <rPr>
        <b/>
        <sz val="9"/>
        <color theme="1"/>
        <rFont val="Calibri"/>
        <family val="2"/>
        <scheme val="minor"/>
      </rPr>
      <t xml:space="preserve">Fuente: </t>
    </r>
    <r>
      <rPr>
        <sz val="9"/>
        <color theme="1"/>
        <rFont val="Calibri"/>
        <family val="2"/>
        <scheme val="minor"/>
      </rPr>
      <t>Según municipio</t>
    </r>
  </si>
  <si>
    <t>COBERTURA EN ACUEDUCTO</t>
  </si>
  <si>
    <t>COBERTURA EN ALCANTARILLADO</t>
  </si>
  <si>
    <t>COBERTURA EN ASEO</t>
  </si>
  <si>
    <t>5.10 OTRAS COBERTURAS</t>
  </si>
  <si>
    <t>Malo</t>
  </si>
  <si>
    <t>Estado</t>
  </si>
  <si>
    <t>Empresa</t>
  </si>
  <si>
    <t>Rutas</t>
  </si>
  <si>
    <t>Frecuencia Diaria</t>
  </si>
  <si>
    <t>Ordinarios</t>
  </si>
  <si>
    <t>Festivos</t>
  </si>
  <si>
    <t xml:space="preserve">Empresa </t>
  </si>
  <si>
    <t xml:space="preserve">Cubrimiento </t>
  </si>
  <si>
    <t xml:space="preserve">Municipal </t>
  </si>
  <si>
    <t xml:space="preserve">Departamental </t>
  </si>
  <si>
    <t xml:space="preserve">Nacional </t>
  </si>
  <si>
    <t xml:space="preserve">Oficina de tránsito </t>
  </si>
  <si>
    <t xml:space="preserve">Oficial </t>
  </si>
  <si>
    <t xml:space="preserve">Particular </t>
  </si>
  <si>
    <t xml:space="preserve">Público </t>
  </si>
  <si>
    <t xml:space="preserve">Total </t>
  </si>
  <si>
    <r>
      <rPr>
        <b/>
        <sz val="9"/>
        <color theme="1"/>
        <rFont val="Gill Sans MT"/>
        <family val="2"/>
      </rPr>
      <t xml:space="preserve">Fuente: </t>
    </r>
    <r>
      <rPr>
        <sz val="9"/>
        <color theme="1"/>
        <rFont val="Gill Sans MT"/>
        <family val="2"/>
      </rPr>
      <t xml:space="preserve">Oficina de tránsito </t>
    </r>
  </si>
  <si>
    <t xml:space="preserve">Factores </t>
  </si>
  <si>
    <t xml:space="preserve">Número </t>
  </si>
  <si>
    <t xml:space="preserve">Total Accidentes </t>
  </si>
  <si>
    <t xml:space="preserve">Accidentes solo daños </t>
  </si>
  <si>
    <t xml:space="preserve">Accidentes con muertos </t>
  </si>
  <si>
    <t xml:space="preserve">Accidentes con heridos </t>
  </si>
  <si>
    <t xml:space="preserve">Número de orden </t>
  </si>
  <si>
    <t xml:space="preserve">Causas de accidentes de tránsito </t>
  </si>
  <si>
    <t xml:space="preserve">Distrarse </t>
  </si>
  <si>
    <t>Otras causas</t>
  </si>
  <si>
    <t xml:space="preserve">Embriaguez/ droga </t>
  </si>
  <si>
    <t xml:space="preserve">Impericia en el manejo </t>
  </si>
  <si>
    <t xml:space="preserve">Transitar en contravía </t>
  </si>
  <si>
    <t xml:space="preserve">No mantener distancia </t>
  </si>
  <si>
    <t xml:space="preserve">Girar bruscamente </t>
  </si>
  <si>
    <t xml:space="preserve">No respetar prelación </t>
  </si>
  <si>
    <t xml:space="preserve">6.7 NÚMERO DE LICENCIAS DE CONDUCCIÓN EXPEDIDAS, SEGÚN OFICINAS DE TRÁNSITO </t>
  </si>
  <si>
    <t xml:space="preserve">Número de licencias de conducción </t>
  </si>
  <si>
    <t xml:space="preserve">Clase de vehículo </t>
  </si>
  <si>
    <t xml:space="preserve">Motocicleta </t>
  </si>
  <si>
    <t xml:space="preserve">Automóvil </t>
  </si>
  <si>
    <t xml:space="preserve">Muertos </t>
  </si>
  <si>
    <t xml:space="preserve">Heridos </t>
  </si>
  <si>
    <t xml:space="preserve">Con daños </t>
  </si>
  <si>
    <t xml:space="preserve">Automóviles </t>
  </si>
  <si>
    <t xml:space="preserve">Motocicletas </t>
  </si>
  <si>
    <t xml:space="preserve">Otros </t>
  </si>
  <si>
    <t>7.1 ESCENARIOS DEPORTIVOS Y UBICACIÓN</t>
  </si>
  <si>
    <t xml:space="preserve">Urbana </t>
  </si>
  <si>
    <r>
      <rPr>
        <b/>
        <sz val="9"/>
        <color theme="1"/>
        <rFont val="Gill Sans MT"/>
        <family val="2"/>
      </rPr>
      <t xml:space="preserve">Fuente: </t>
    </r>
    <r>
      <rPr>
        <sz val="9"/>
        <color theme="1"/>
        <rFont val="Gill Sans MT"/>
        <family val="2"/>
      </rPr>
      <t>Secretaría de gobierno municipal</t>
    </r>
  </si>
  <si>
    <t>7.2 ESCENARIOS CULTURALES Y UBICACIÓN</t>
  </si>
  <si>
    <t>7.3 ORGANISMOS DE SOCORRO</t>
  </si>
  <si>
    <t>Organismos de socorro</t>
  </si>
  <si>
    <t xml:space="preserve">Urbano </t>
  </si>
  <si>
    <t>Personal</t>
  </si>
  <si>
    <t>Categoria</t>
  </si>
  <si>
    <t>Capacidad</t>
  </si>
  <si>
    <t>7.4 ESTABLECIMIENTOS CARCELARIOS, PENITENCIARIAS</t>
  </si>
  <si>
    <r>
      <rPr>
        <b/>
        <sz val="10"/>
        <color theme="1"/>
        <rFont val="Gill Sans MT"/>
        <family val="2"/>
      </rPr>
      <t xml:space="preserve">Fuente: </t>
    </r>
    <r>
      <rPr>
        <sz val="10"/>
        <color theme="1"/>
        <rFont val="Gill Sans MT"/>
        <family val="2"/>
      </rPr>
      <t>Secretaría de gobierno municipal</t>
    </r>
  </si>
  <si>
    <t>Machos</t>
  </si>
  <si>
    <t>Hembras</t>
  </si>
  <si>
    <t>Externa</t>
  </si>
  <si>
    <t>Total Bovinos</t>
  </si>
  <si>
    <t>Tipo de Explotación</t>
  </si>
  <si>
    <t>Leche</t>
  </si>
  <si>
    <t>Doble Propósito</t>
  </si>
  <si>
    <t>Ceba</t>
  </si>
  <si>
    <t>8.1.1 SACRIFICIO DE GANADO MAYOR</t>
  </si>
  <si>
    <t>8.1.2 SACRIFICIO DE GANADO MENOR</t>
  </si>
  <si>
    <t>8.1.3 POBLACIÓN GANADO BOVINO</t>
  </si>
  <si>
    <t>8.1.4 POBLACIÓN GANADO PORCINO</t>
  </si>
  <si>
    <t>8.1.5 POBLACIÓN AVÍCOLA</t>
  </si>
  <si>
    <t>Total aves</t>
  </si>
  <si>
    <t>Ponedoras</t>
  </si>
  <si>
    <t>Tipo de especie</t>
  </si>
  <si>
    <t>8.1.6 POBLACIÓN DE OTRAS ESPECIES PECUARIAS</t>
  </si>
  <si>
    <r>
      <rPr>
        <b/>
        <sz val="9"/>
        <color theme="1"/>
        <rFont val="Gill Sans MT"/>
        <family val="2"/>
      </rPr>
      <t xml:space="preserve">Fuente: </t>
    </r>
    <r>
      <rPr>
        <sz val="9"/>
        <color theme="1"/>
        <rFont val="Gill Sans MT"/>
        <family val="2"/>
      </rPr>
      <t>Secretaría de agricultura municipal</t>
    </r>
  </si>
  <si>
    <t>8.1 SUBSECTOR PECUARIO</t>
  </si>
  <si>
    <t>8.2.1 CULTIVOS DEL MUNICIPIO Y AREA CULTIVADA (Has)</t>
  </si>
  <si>
    <t>8.2 SUBSECTOR AGRÍCOLA</t>
  </si>
  <si>
    <t>Cultivo tecnificado</t>
  </si>
  <si>
    <t>Área cultivada</t>
  </si>
  <si>
    <t>TIPO</t>
  </si>
  <si>
    <t>Transitorio</t>
  </si>
  <si>
    <t>Permanente</t>
  </si>
  <si>
    <t xml:space="preserve">Ubicación </t>
  </si>
  <si>
    <t xml:space="preserve">Tipo de explotacion </t>
  </si>
  <si>
    <t>8.2.2 USOS DEL SUELO (Has)</t>
  </si>
  <si>
    <t>Usos</t>
  </si>
  <si>
    <r>
      <t xml:space="preserve">Fuente: </t>
    </r>
    <r>
      <rPr>
        <sz val="9"/>
        <color theme="1"/>
        <rFont val="Gill Sans MT"/>
        <family val="2"/>
      </rPr>
      <t>POT</t>
    </r>
  </si>
  <si>
    <t xml:space="preserve">Interna </t>
  </si>
  <si>
    <t>Procedencia%</t>
  </si>
  <si>
    <t xml:space="preserve">Machos </t>
  </si>
  <si>
    <t xml:space="preserve">Hembras </t>
  </si>
  <si>
    <t xml:space="preserve">Número de cabezas </t>
  </si>
  <si>
    <t xml:space="preserve">Tipo de explotación </t>
  </si>
  <si>
    <t xml:space="preserve">Engorde </t>
  </si>
  <si>
    <t xml:space="preserve">Hectáreas </t>
  </si>
  <si>
    <r>
      <t xml:space="preserve">8.2.3 MINAS Y CANTERAS. </t>
    </r>
    <r>
      <rPr>
        <sz val="11"/>
        <color rgb="FF002060"/>
        <rFont val="Gill Sans MT"/>
        <family val="2"/>
      </rPr>
      <t xml:space="preserve">Explotación </t>
    </r>
  </si>
  <si>
    <t xml:space="preserve">9.1 CLASIFICACIÓN DE LA PROPIEDAD RAÍZ SEGÚN TAMAÑO Y SUPERFICIE URBANA Y RURAL. </t>
  </si>
  <si>
    <t>9.2 NUMERO DE PREDIOS Y PROPIETARIOS URBANOS Y RURALES</t>
  </si>
  <si>
    <t xml:space="preserve">Superficie </t>
  </si>
  <si>
    <t xml:space="preserve">Rural </t>
  </si>
  <si>
    <t xml:space="preserve">Predios </t>
  </si>
  <si>
    <t xml:space="preserve">Propietarios </t>
  </si>
  <si>
    <t>&lt;1</t>
  </si>
  <si>
    <t xml:space="preserve">De 1 a 3 </t>
  </si>
  <si>
    <t>De 3 a 5</t>
  </si>
  <si>
    <t xml:space="preserve">De 5 a 10 </t>
  </si>
  <si>
    <t>De 10 a 20</t>
  </si>
  <si>
    <t>De 20 a 50</t>
  </si>
  <si>
    <t xml:space="preserve">De 50 a 100 </t>
  </si>
  <si>
    <t>De 100 a 200</t>
  </si>
  <si>
    <t>De 200 a 500</t>
  </si>
  <si>
    <t>De 500 a 1000</t>
  </si>
  <si>
    <t xml:space="preserve">De 1000 y más </t>
  </si>
  <si>
    <r>
      <rPr>
        <b/>
        <sz val="9"/>
        <color theme="1"/>
        <rFont val="Gill Sans MT"/>
        <family val="2"/>
      </rPr>
      <t xml:space="preserve">Fuente: </t>
    </r>
    <r>
      <rPr>
        <sz val="9"/>
        <color theme="1"/>
        <rFont val="Gill Sans MT"/>
        <family val="2"/>
      </rPr>
      <t xml:space="preserve">IGAC </t>
    </r>
  </si>
  <si>
    <t xml:space="preserve">9.3 INDUSTRIA Y COMERCIO: NEGOCIOS INTERNACIONALES </t>
  </si>
  <si>
    <t xml:space="preserve">Actividad comercial </t>
  </si>
  <si>
    <t xml:space="preserve">Número de establecimientos </t>
  </si>
  <si>
    <t xml:space="preserve">Permanentes </t>
  </si>
  <si>
    <t xml:space="preserve">Temporales </t>
  </si>
  <si>
    <r>
      <rPr>
        <b/>
        <sz val="9"/>
        <color theme="1"/>
        <rFont val="Gill Sans MT"/>
        <family val="2"/>
      </rPr>
      <t xml:space="preserve">Fuente: </t>
    </r>
    <r>
      <rPr>
        <sz val="9"/>
        <color theme="1"/>
        <rFont val="Gill Sans MT"/>
        <family val="2"/>
      </rPr>
      <t xml:space="preserve">Cámara de comercio </t>
    </r>
  </si>
  <si>
    <r>
      <t xml:space="preserve">10.1 ATRACTIVOS TURÍSTICOS: </t>
    </r>
    <r>
      <rPr>
        <sz val="11"/>
        <color rgb="FF002060"/>
        <rFont val="Gill Sans MT"/>
        <family val="2"/>
      </rPr>
      <t>Parques, Museos, Reservas</t>
    </r>
  </si>
  <si>
    <r>
      <t xml:space="preserve">10.2 INFRAESTRUCTURA HOTELERA: </t>
    </r>
    <r>
      <rPr>
        <sz val="11"/>
        <color rgb="FF002060"/>
        <rFont val="Gill Sans MT"/>
        <family val="2"/>
      </rPr>
      <t xml:space="preserve">Hoteles, Estancias, Posadas, Ecofincas, Restaurantes </t>
    </r>
  </si>
  <si>
    <t xml:space="preserve">Nombre </t>
  </si>
  <si>
    <t xml:space="preserve">Capacidad </t>
  </si>
  <si>
    <t xml:space="preserve">N° Habitaciones </t>
  </si>
  <si>
    <t xml:space="preserve">N° Camas </t>
  </si>
  <si>
    <r>
      <t xml:space="preserve">Fuente: </t>
    </r>
    <r>
      <rPr>
        <sz val="9"/>
        <color theme="1"/>
        <rFont val="Gill Sans MT"/>
        <family val="2"/>
      </rPr>
      <t xml:space="preserve">Secretaria de Planeación Municipal </t>
    </r>
  </si>
  <si>
    <t xml:space="preserve">Superávit </t>
  </si>
  <si>
    <t xml:space="preserve">Ejecución de Ingresos </t>
  </si>
  <si>
    <t xml:space="preserve">Ejecución de Egresos </t>
  </si>
  <si>
    <r>
      <t>11.2 EJECUCIÓN DE INGRESOS Y EGRESOS  (</t>
    </r>
    <r>
      <rPr>
        <sz val="11"/>
        <color rgb="FF002060"/>
        <rFont val="Gill Sans MT"/>
        <family val="2"/>
      </rPr>
      <t>Millones de pesos</t>
    </r>
    <r>
      <rPr>
        <b/>
        <sz val="11"/>
        <color rgb="FF002060"/>
        <rFont val="Gill Sans MT"/>
        <family val="2"/>
      </rPr>
      <t>)</t>
    </r>
  </si>
  <si>
    <r>
      <t>11.1 EJECUCIÓN PRESUPUESTAL (</t>
    </r>
    <r>
      <rPr>
        <sz val="11"/>
        <color rgb="FF002060"/>
        <rFont val="Gill Sans MT"/>
        <family val="2"/>
      </rPr>
      <t>Millones de pesos</t>
    </r>
    <r>
      <rPr>
        <b/>
        <sz val="11"/>
        <color rgb="FF002060"/>
        <rFont val="Gill Sans MT"/>
        <family val="2"/>
      </rPr>
      <t>)</t>
    </r>
  </si>
  <si>
    <t xml:space="preserve">Ingresos tributarios </t>
  </si>
  <si>
    <t xml:space="preserve">Ingresos No tributarios </t>
  </si>
  <si>
    <t xml:space="preserve">Ingresos de capital </t>
  </si>
  <si>
    <t xml:space="preserve">Fondos especiales </t>
  </si>
  <si>
    <t xml:space="preserve">Gasto de funcionamiento </t>
  </si>
  <si>
    <t xml:space="preserve">Servicio a la deuda </t>
  </si>
  <si>
    <t xml:space="preserve">Inversión </t>
  </si>
  <si>
    <r>
      <t>11.3 INVERSIÓN POR SECTOR DEL SGP (</t>
    </r>
    <r>
      <rPr>
        <sz val="11"/>
        <color rgb="FF002060"/>
        <rFont val="Gill Sans MT"/>
        <family val="2"/>
      </rPr>
      <t>Millones de pesos</t>
    </r>
    <r>
      <rPr>
        <b/>
        <sz val="11"/>
        <color rgb="FF002060"/>
        <rFont val="Gill Sans MT"/>
        <family val="2"/>
      </rPr>
      <t>)</t>
    </r>
  </si>
  <si>
    <t xml:space="preserve">Educación </t>
  </si>
  <si>
    <t xml:space="preserve">Salud </t>
  </si>
  <si>
    <t xml:space="preserve">Deporte y Recreación </t>
  </si>
  <si>
    <t xml:space="preserve">Cultura </t>
  </si>
  <si>
    <t xml:space="preserve">Vías </t>
  </si>
  <si>
    <t xml:space="preserve">Agua potable y saneamiento </t>
  </si>
  <si>
    <t xml:space="preserve">Otros sectores </t>
  </si>
  <si>
    <t>II</t>
  </si>
  <si>
    <t>III</t>
  </si>
  <si>
    <t>IV</t>
  </si>
  <si>
    <t>DELITO</t>
  </si>
  <si>
    <t>N° CASOS</t>
  </si>
  <si>
    <r>
      <rPr>
        <b/>
        <sz val="10"/>
        <color theme="1"/>
        <rFont val="Gill Sans MT"/>
        <family val="2"/>
      </rPr>
      <t xml:space="preserve">Fuente: </t>
    </r>
    <r>
      <rPr>
        <sz val="10"/>
        <color theme="1"/>
        <rFont val="Gill Sans MT"/>
        <family val="2"/>
      </rPr>
      <t>Ministerio de Tecnologías de la Información y las Comunicaciones</t>
    </r>
  </si>
  <si>
    <r>
      <rPr>
        <b/>
        <sz val="9"/>
        <color theme="1"/>
        <rFont val="Gill Sans MT"/>
        <family val="2"/>
      </rPr>
      <t xml:space="preserve">Fuente: </t>
    </r>
    <r>
      <rPr>
        <sz val="9"/>
        <color theme="1"/>
        <rFont val="Gill Sans MT"/>
        <family val="2"/>
      </rPr>
      <t>Secretaría de Infraestructura</t>
    </r>
  </si>
  <si>
    <r>
      <rPr>
        <b/>
        <sz val="9"/>
        <color theme="1"/>
        <rFont val="Gill Sans MT"/>
        <family val="2"/>
      </rPr>
      <t>Fuente:</t>
    </r>
    <r>
      <rPr>
        <sz val="9"/>
        <color theme="1"/>
        <rFont val="Gill Sans MT"/>
        <family val="2"/>
      </rPr>
      <t xml:space="preserve"> Secretaría de Salud Departamental</t>
    </r>
  </si>
  <si>
    <t>3.8 INFORMACIÓN DE LA SITUACIÓN NUTRICIONAL</t>
  </si>
  <si>
    <t>Total Evaluados</t>
  </si>
  <si>
    <t>Menores de 5 años</t>
  </si>
  <si>
    <t>Menores de 18 años</t>
  </si>
  <si>
    <t>4.4 COBERTURAS EN EDUCACIÓN</t>
  </si>
  <si>
    <r>
      <t xml:space="preserve">Fuente: </t>
    </r>
    <r>
      <rPr>
        <sz val="9"/>
        <color theme="1"/>
        <rFont val="Calibri"/>
        <family val="2"/>
        <scheme val="minor"/>
      </rPr>
      <t>Ministerio de Educación Nacional - MEN  - SIMAT</t>
    </r>
  </si>
  <si>
    <r>
      <rPr>
        <b/>
        <sz val="9"/>
        <color theme="1"/>
        <rFont val="Calibri"/>
        <family val="2"/>
        <scheme val="minor"/>
      </rPr>
      <t>Fuente:</t>
    </r>
    <r>
      <rPr>
        <sz val="9"/>
        <color theme="1"/>
        <rFont val="Calibri"/>
        <family val="2"/>
        <scheme val="minor"/>
      </rPr>
      <t xml:space="preserve"> Ministerio de Educación Nacional - MEN  - SIMAT</t>
    </r>
  </si>
  <si>
    <r>
      <rPr>
        <b/>
        <sz val="9"/>
        <color theme="1"/>
        <rFont val="Gill Sans MT"/>
        <family val="2"/>
      </rPr>
      <t xml:space="preserve">Fuente: </t>
    </r>
    <r>
      <rPr>
        <sz val="9"/>
        <color theme="1"/>
        <rFont val="Gill Sans MT"/>
        <family val="2"/>
      </rPr>
      <t>Secretaría de Infraestructura del municipio</t>
    </r>
  </si>
  <si>
    <t>Numero</t>
  </si>
  <si>
    <t>Riesgo Peso Bajo</t>
  </si>
  <si>
    <t>DNT Global</t>
  </si>
  <si>
    <t>Riesgo Talla Baja</t>
  </si>
  <si>
    <t xml:space="preserve">3.8.4 SITUACIÓN NUTRICIONAL (TALLA/EDAD) &lt; DE 18 AÑOS </t>
  </si>
  <si>
    <t>3.8.3 SITUACIÓN NUTRICIONAL (PESO/EDAD) &lt; DE 5 AÑOS</t>
  </si>
  <si>
    <t>Publico</t>
  </si>
  <si>
    <r>
      <rPr>
        <b/>
        <sz val="9"/>
        <color theme="1"/>
        <rFont val="Gill Sans MT"/>
        <family val="2"/>
      </rPr>
      <t xml:space="preserve">Fuente: </t>
    </r>
    <r>
      <rPr>
        <sz val="9"/>
        <color theme="1"/>
        <rFont val="Gill Sans MT"/>
        <family val="2"/>
      </rPr>
      <t>UARIV – Unidad de Atención y Reparación Integral a Víctimas del Conflicto Armado</t>
    </r>
    <r>
      <rPr>
        <sz val="9"/>
        <color rgb="FFFF0000"/>
        <rFont val="Gill Sans MT"/>
        <family val="2"/>
      </rPr>
      <t xml:space="preserve"> </t>
    </r>
  </si>
  <si>
    <t>Cria</t>
  </si>
  <si>
    <t>Ceba Intensiva</t>
  </si>
  <si>
    <r>
      <rPr>
        <b/>
        <sz val="9"/>
        <color theme="1"/>
        <rFont val="Gill Sans MT"/>
        <family val="2"/>
      </rPr>
      <t>Fuente</t>
    </r>
    <r>
      <rPr>
        <sz val="9"/>
        <color theme="1"/>
        <rFont val="Gill Sans MT"/>
        <family val="2"/>
      </rPr>
      <t xml:space="preserve">: Secretaria de Planeación Municipal </t>
    </r>
  </si>
  <si>
    <r>
      <rPr>
        <b/>
        <sz val="9"/>
        <color theme="1"/>
        <rFont val="Calibri"/>
        <family val="2"/>
        <scheme val="minor"/>
      </rPr>
      <t xml:space="preserve">Fuente: </t>
    </r>
    <r>
      <rPr>
        <sz val="9"/>
        <color theme="1"/>
        <rFont val="Calibri"/>
        <family val="2"/>
        <scheme val="minor"/>
      </rPr>
      <t>MINTIC, MINMINAS, EDEQ - Empresa de energia del Quindio</t>
    </r>
  </si>
  <si>
    <t xml:space="preserve">6.3 TRANSPORTE DE CARGA </t>
  </si>
  <si>
    <t>. Nota. La frecuencia se toma como Nº de turnos por no existir F/hora en la mayoria de los casos</t>
  </si>
  <si>
    <t>De 0 a 4</t>
  </si>
  <si>
    <t>3.7.1 NACIMIENTOS Y DEFUNCIONES FETALES SEGÚN SEXO Y RESIDENCIA DE LA MADRE</t>
  </si>
  <si>
    <t>3.7.2 TASA DE MORTALIDAD INFANTIL (Defunciones de menores de 1 año por cada Mil Nacidos Vivos)</t>
  </si>
  <si>
    <t>Indeterminado</t>
  </si>
  <si>
    <t>Entidad</t>
  </si>
  <si>
    <r>
      <rPr>
        <b/>
        <sz val="9"/>
        <color theme="1"/>
        <rFont val="Gill Sans MT"/>
        <family val="2"/>
      </rPr>
      <t>Fuente:</t>
    </r>
    <r>
      <rPr>
        <sz val="9"/>
        <color theme="1"/>
        <rFont val="Gill Sans MT"/>
        <family val="2"/>
      </rPr>
      <t xml:space="preserve"> DANE - Estadísticas vitales ajustados por métodos demográficos y estadísticos. Indicador calculado por lugar de residencia habitual</t>
    </r>
  </si>
  <si>
    <t>3.7.4 DEFUNCIONES NO FETALES POR GRUPO DE EDAD Y ÁREA DE RESIDENCIA</t>
  </si>
  <si>
    <t>Área de Residencia</t>
  </si>
  <si>
    <t>Sin Información</t>
  </si>
  <si>
    <t>3.7.5 CAUSAS DE MORTALIDAD FETAL SEGÚN RESIDENCIA DE LA MADRE (LISTA DE CAUSAS AGRUPADAS 6/67 )</t>
  </si>
  <si>
    <t>H</t>
  </si>
  <si>
    <t>M</t>
  </si>
  <si>
    <t>401 FETO Y RECIEN NACIDO AFECTADOS POR CIERTAS AFECC. MATERNAS</t>
  </si>
  <si>
    <t>De 10 a 14 años</t>
  </si>
  <si>
    <t>402 FETO Y RECIEN N. AFECTADOS POR COMPL. OBST. Y TRAUM. NACIMIENTO</t>
  </si>
  <si>
    <t>De 15 a 19 años</t>
  </si>
  <si>
    <t>403 RETARDO CRECIM.FETAL, DESNUTR. FETAL., BAJO P./ NACER, GEST.CORTA</t>
  </si>
  <si>
    <t>De 20 a 24 años</t>
  </si>
  <si>
    <t>404 TRAST. RESPIRATORIOS ESPECIFICOS DEL PERIODO PERINATAL</t>
  </si>
  <si>
    <t>De 25 a 29 años</t>
  </si>
  <si>
    <t>407 OTRAS AFECC. ORIGINADAS EN PERIODO PERINATAL</t>
  </si>
  <si>
    <t>615 MALFORMACIONES CONGEN., DEFORMID.Y ANOMALIAS CROMOSOMICAS</t>
  </si>
  <si>
    <t>De 35 a 39 años</t>
  </si>
  <si>
    <t>De 40 a 44 años</t>
  </si>
  <si>
    <t>De 45 a 54 años</t>
  </si>
  <si>
    <t>De 30 a 34 años</t>
  </si>
  <si>
    <t>Calarca</t>
  </si>
  <si>
    <t>EJE CAFETERO</t>
  </si>
  <si>
    <t>CAPITAL</t>
  </si>
  <si>
    <t>ROBUSTO</t>
  </si>
  <si>
    <t>B</t>
  </si>
  <si>
    <t xml:space="preserve"> RESEÑA HISTÓRICA</t>
  </si>
  <si>
    <t>DATOS JURÍDICOS</t>
  </si>
  <si>
    <t>Pedro Maria Osorio</t>
  </si>
  <si>
    <t>Jesus Maria Buitrago</t>
  </si>
  <si>
    <t>Baltasar Gonzalez</t>
  </si>
  <si>
    <t>Segundo Henao</t>
  </si>
  <si>
    <t>Roman Maria Valencia</t>
  </si>
  <si>
    <t>Francisco Velasquez</t>
  </si>
  <si>
    <t>Luis Tabares</t>
  </si>
  <si>
    <t>Manuel Ocampo</t>
  </si>
  <si>
    <t>Ramon de Jesus Herrera</t>
  </si>
  <si>
    <t>Juan de Jesus Herrera</t>
  </si>
  <si>
    <t>1904 - 1905</t>
  </si>
  <si>
    <t>Eduardo Isaza</t>
  </si>
  <si>
    <t>Rafael Ruiz</t>
  </si>
  <si>
    <t>Salento</t>
  </si>
  <si>
    <t>Caicedonia, Buenavista, Pijao, Cordoba</t>
  </si>
  <si>
    <t>Cajamarca</t>
  </si>
  <si>
    <t>Armenia, La Tebaida</t>
  </si>
  <si>
    <t>7,9 - 18,8</t>
  </si>
  <si>
    <t>6,7</t>
  </si>
  <si>
    <t>4°04´56,57´´</t>
  </si>
  <si>
    <t>74°04´51.03´´</t>
  </si>
  <si>
    <t>1.573 Mts.</t>
  </si>
  <si>
    <t>20.3 °C</t>
  </si>
  <si>
    <t>Paisaje de montaña M2: Paisaje de montaña suelos y vigas periglaciales de clima frio</t>
  </si>
  <si>
    <t>El tunel - Alto el campanario</t>
  </si>
  <si>
    <t>3.500 - 3.600 m.s.n.m</t>
  </si>
  <si>
    <t>Paisaje de montaña M3: Paisaje de montaña, suelos de relieve filas y vigas</t>
  </si>
  <si>
    <t>El tunel - Las auras</t>
  </si>
  <si>
    <t>3.000 - 3.500 m.s.n.m</t>
  </si>
  <si>
    <t>Paisaje de montaña M4: Paisaje de montaña, suelos de relieve, filas y vigas, de clima frio y muy humedo</t>
  </si>
  <si>
    <t>Franja ancha de orientacion norte - sur en el municipio</t>
  </si>
  <si>
    <t>1.800 - 3.000 m.s.n.m</t>
  </si>
  <si>
    <t>Paisaje de montaña M5: paisaje de montaña, suelos de filas y vigas de clima medio,  humedo y muy humedo</t>
  </si>
  <si>
    <t>Franja delgada con direccion N-S interrumpida en el sector central del municipio</t>
  </si>
  <si>
    <t>1.400 - 1.800 m.s.n.m</t>
  </si>
  <si>
    <t>Paisaje de piedemonte P3: Suelos del abanico torrencial, de clima medio humedo</t>
  </si>
  <si>
    <t>La virginia, la paloma, puerto rico, la bohemia, la bella, potosi, la española, la labania, el calabazo, rio verde y la granja</t>
  </si>
  <si>
    <t>Paisaje piedemonte P5: suelos de vallecitos de clima frio, muy humedo y medio humedo</t>
  </si>
  <si>
    <t>Calle larga, playa rica y la cabaña</t>
  </si>
  <si>
    <t>1.300 - 1.600 m.s.n.m</t>
  </si>
  <si>
    <t>1.000 - 2.300 m.s.n.m</t>
  </si>
  <si>
    <t>antonio nariño</t>
  </si>
  <si>
    <t>antonio santos</t>
  </si>
  <si>
    <t>balcones</t>
  </si>
  <si>
    <t>balcones de la villa</t>
  </si>
  <si>
    <t>berlin</t>
  </si>
  <si>
    <t>caldas</t>
  </si>
  <si>
    <t>cristo rey</t>
  </si>
  <si>
    <t>colon</t>
  </si>
  <si>
    <t>chambranas</t>
  </si>
  <si>
    <t>ecomar</t>
  </si>
  <si>
    <t>el bosque</t>
  </si>
  <si>
    <t>el cacique</t>
  </si>
  <si>
    <t>el jardin</t>
  </si>
  <si>
    <t>el laguito</t>
  </si>
  <si>
    <t>el manantial</t>
  </si>
  <si>
    <t>el pescador</t>
  </si>
  <si>
    <t>el pinar</t>
  </si>
  <si>
    <t>el porvenir</t>
  </si>
  <si>
    <t>el prado</t>
  </si>
  <si>
    <t>gomez</t>
  </si>
  <si>
    <t>guadales I</t>
  </si>
  <si>
    <t>guaduales II estapa</t>
  </si>
  <si>
    <t>guaduales III etapa</t>
  </si>
  <si>
    <t>guaduales IV etapa</t>
  </si>
  <si>
    <t>jorge eliecer gaitan</t>
  </si>
  <si>
    <t>joaquin lopera</t>
  </si>
  <si>
    <t>laureles I etapa</t>
  </si>
  <si>
    <t>laurales II etapa</t>
  </si>
  <si>
    <t>lincon</t>
  </si>
  <si>
    <t>la esperanza</t>
  </si>
  <si>
    <t>la floresta</t>
  </si>
  <si>
    <t>la huerta</t>
  </si>
  <si>
    <t>la isla</t>
  </si>
  <si>
    <t>la primavera</t>
  </si>
  <si>
    <t>las aguas</t>
  </si>
  <si>
    <t>las americas</t>
  </si>
  <si>
    <t>las camelias</t>
  </si>
  <si>
    <t>las ferias</t>
  </si>
  <si>
    <t>las palomas</t>
  </si>
  <si>
    <t>las quintas</t>
  </si>
  <si>
    <t>las 25 casas</t>
  </si>
  <si>
    <t>los colores</t>
  </si>
  <si>
    <t>los tanques</t>
  </si>
  <si>
    <t>luis carlos galan</t>
  </si>
  <si>
    <t>llanitos piloto</t>
  </si>
  <si>
    <t>llanitos de guarala</t>
  </si>
  <si>
    <t>margarita hormaza</t>
  </si>
  <si>
    <t>marruecos</t>
  </si>
  <si>
    <t>martiniano montoya</t>
  </si>
  <si>
    <t>montecarlo</t>
  </si>
  <si>
    <t>naranjal</t>
  </si>
  <si>
    <t>ortega</t>
  </si>
  <si>
    <t>oscar tobon</t>
  </si>
  <si>
    <t>plazuelas de la villa</t>
  </si>
  <si>
    <t>popular</t>
  </si>
  <si>
    <t>pradera baja</t>
  </si>
  <si>
    <t>pradera alta</t>
  </si>
  <si>
    <t>portal de balcones</t>
  </si>
  <si>
    <t>portal del quindio</t>
  </si>
  <si>
    <t>quintas del cacique</t>
  </si>
  <si>
    <t>rincon del bosque</t>
  </si>
  <si>
    <t>robledo</t>
  </si>
  <si>
    <t>san jose</t>
  </si>
  <si>
    <t>santa luisa de marillac</t>
  </si>
  <si>
    <t>santander</t>
  </si>
  <si>
    <t>segundo henao</t>
  </si>
  <si>
    <t>simon bolivar</t>
  </si>
  <si>
    <t>varsovia</t>
  </si>
  <si>
    <t>valdepeñas</t>
  </si>
  <si>
    <t>valencia</t>
  </si>
  <si>
    <t>versalles</t>
  </si>
  <si>
    <t>villa astrid carolina</t>
  </si>
  <si>
    <t>villa italia</t>
  </si>
  <si>
    <t>jazmin</t>
  </si>
  <si>
    <t>tatiana I etapa</t>
  </si>
  <si>
    <t>tatiana II etapa</t>
  </si>
  <si>
    <t>barrio zaguanes</t>
  </si>
  <si>
    <t>conjunto portal de la pradera</t>
  </si>
  <si>
    <t>conjunto residencial quintas de firenza</t>
  </si>
  <si>
    <t>conjunto torres del prado</t>
  </si>
  <si>
    <t>urbanizacion asomeca</t>
  </si>
  <si>
    <t>urbanizacion bioma</t>
  </si>
  <si>
    <t>urbanizacion bomberos</t>
  </si>
  <si>
    <t>urbanizacion el recuerdo</t>
  </si>
  <si>
    <t>urbanizacion ines juliana</t>
  </si>
  <si>
    <t>urbanizacion el palmar de la sierra</t>
  </si>
  <si>
    <t>urbanizacion las camelias</t>
  </si>
  <si>
    <t>urbanizacion las palmas</t>
  </si>
  <si>
    <t>urbanizacion las terrazas</t>
  </si>
  <si>
    <t>urbanizacion las villas</t>
  </si>
  <si>
    <t>urbanizacion segundo henao</t>
  </si>
  <si>
    <t>urbanizacion veracruz</t>
  </si>
  <si>
    <t>villa grande</t>
  </si>
  <si>
    <t>villa ines</t>
  </si>
  <si>
    <t>villas del café</t>
  </si>
  <si>
    <t>urbanizacion 21 de mayo</t>
  </si>
  <si>
    <t>sector alto del rio</t>
  </si>
  <si>
    <t>barrio el recuerdo</t>
  </si>
  <si>
    <t>la grecia</t>
  </si>
  <si>
    <t>torres de laureles</t>
  </si>
  <si>
    <t>torre de zaguanes</t>
  </si>
  <si>
    <t>Fuente: Cubo del registro para la localización y caracterización de la población con discapacidad al 31 de diciembre del 2016-  Secretaría de Salud Departamental del Quindío.</t>
  </si>
  <si>
    <t>Difteria</t>
  </si>
  <si>
    <t>Tos ferina</t>
  </si>
  <si>
    <t>Sarampion</t>
  </si>
  <si>
    <t>Tuberculosis pulmonar</t>
  </si>
  <si>
    <t>Tetano</t>
  </si>
  <si>
    <t>SD</t>
  </si>
  <si>
    <t>Bus</t>
  </si>
  <si>
    <t>Buseta</t>
  </si>
  <si>
    <t>Camion</t>
  </si>
  <si>
    <t>Campero</t>
  </si>
  <si>
    <t>Cuatrimoto</t>
  </si>
  <si>
    <t>Maquina Agricola</t>
  </si>
  <si>
    <t>Microbus</t>
  </si>
  <si>
    <t>Motocarro</t>
  </si>
  <si>
    <t>Motocicleta</t>
  </si>
  <si>
    <t>Mototriciclo</t>
  </si>
  <si>
    <t>Remolque</t>
  </si>
  <si>
    <t>Tractocamion</t>
  </si>
  <si>
    <t>Camioneta</t>
  </si>
  <si>
    <t>2.12 SEGURIDAD</t>
  </si>
  <si>
    <r>
      <t xml:space="preserve">Fuente: </t>
    </r>
    <r>
      <rPr>
        <sz val="10"/>
        <color theme="1"/>
        <rFont val="Gill Sans MT"/>
        <family val="2"/>
      </rPr>
      <t xml:space="preserve">Hacienda Municipal </t>
    </r>
  </si>
  <si>
    <r>
      <rPr>
        <b/>
        <sz val="11"/>
        <color theme="1"/>
        <rFont val="Gill Sans MT"/>
        <family val="2"/>
      </rPr>
      <t xml:space="preserve">Fuente: </t>
    </r>
    <r>
      <rPr>
        <sz val="11"/>
        <color theme="1"/>
        <rFont val="Gill Sans MT"/>
        <family val="2"/>
      </rPr>
      <t>Ministerio de Tecnologías de la Información y las Comunicaciones</t>
    </r>
  </si>
  <si>
    <t>CALARCÁ</t>
  </si>
  <si>
    <t>2016-2017</t>
  </si>
  <si>
    <t>Año 2017</t>
  </si>
  <si>
    <t>Total Año 2017</t>
  </si>
  <si>
    <t xml:space="preserve">5.9 COBERTURA DE ASEO </t>
  </si>
  <si>
    <t>5.7 COBERTURA DE ACUEDUCTO</t>
  </si>
  <si>
    <t>5.8 COBERTURA DE ALCANTARILLADO</t>
  </si>
  <si>
    <t>5,2 - 30,8</t>
  </si>
  <si>
    <t>edificio santa clara</t>
  </si>
  <si>
    <t>quintas del prado</t>
  </si>
  <si>
    <t>ibiza plaza</t>
  </si>
  <si>
    <t>B.C.G R.N</t>
  </si>
  <si>
    <t>POLIO ORAL</t>
  </si>
  <si>
    <t>PENTAVALENTE</t>
  </si>
  <si>
    <t>TRIPLE VIRAL</t>
  </si>
  <si>
    <t>FIEBRE AMARILLA</t>
  </si>
  <si>
    <t>MENINGITIS TIPO B</t>
  </si>
  <si>
    <t>TD ACELULAR EMBARAZADAS</t>
  </si>
  <si>
    <t>N/A</t>
  </si>
  <si>
    <t>Educacion</t>
  </si>
  <si>
    <t>-</t>
  </si>
  <si>
    <t>Cacique Calarcá</t>
  </si>
  <si>
    <t>Cuerpo de Bomberos de Calarcá</t>
  </si>
  <si>
    <t>Calarcá</t>
  </si>
  <si>
    <t>Multipropósito de Calarcá  S.A. E.S.P</t>
  </si>
  <si>
    <r>
      <rPr>
        <b/>
        <sz val="9"/>
        <color theme="1"/>
        <rFont val="Calibri"/>
        <family val="2"/>
        <scheme val="minor"/>
      </rPr>
      <t xml:space="preserve">Fuente: </t>
    </r>
    <r>
      <rPr>
        <sz val="9"/>
        <color theme="1"/>
        <rFont val="Calibri"/>
        <family val="2"/>
        <scheme val="minor"/>
      </rPr>
      <t>EPQ</t>
    </r>
  </si>
  <si>
    <r>
      <t xml:space="preserve">Fuente: </t>
    </r>
    <r>
      <rPr>
        <sz val="9"/>
        <color theme="1"/>
        <rFont val="Calibri"/>
        <family val="2"/>
        <scheme val="minor"/>
      </rPr>
      <t>EPQ</t>
    </r>
  </si>
  <si>
    <t>5.2.2 NÚMERO DE SUSCRIPTORES SEGÚN ESTRATO SOCIOECONÓMICO</t>
  </si>
  <si>
    <t>5.5.1 NÚMERO DE SUSCRIPTORES URBANOS Y RURALES, POR SECTORES</t>
  </si>
  <si>
    <t>5.6.1 NÚMERO DE SUSCRIPTORES URBANOS Y RURALES, POR SECTORES</t>
  </si>
  <si>
    <r>
      <rPr>
        <b/>
        <sz val="9"/>
        <color theme="1"/>
        <rFont val="Calibri"/>
        <family val="2"/>
        <scheme val="minor"/>
      </rPr>
      <t xml:space="preserve">Fuente: </t>
    </r>
    <r>
      <rPr>
        <sz val="9"/>
        <color theme="1"/>
        <rFont val="Calibri"/>
        <family val="2"/>
        <scheme val="minor"/>
      </rPr>
      <t>Superintendencia de Servicios Públicos Domiciliarios, Año 2017</t>
    </r>
  </si>
  <si>
    <t>Automóvil</t>
  </si>
  <si>
    <r>
      <rPr>
        <b/>
        <sz val="9"/>
        <color theme="1"/>
        <rFont val="Gill Sans MT"/>
        <family val="2"/>
      </rPr>
      <t xml:space="preserve">Fuente: </t>
    </r>
    <r>
      <rPr>
        <sz val="9"/>
        <color theme="1"/>
        <rFont val="Gill Sans MT"/>
        <family val="2"/>
      </rPr>
      <t>Secretaría de Movilidad y Seguridad Vial Calarcá</t>
    </r>
  </si>
  <si>
    <t>1.5.5 SUPERFICIE (Has)</t>
  </si>
  <si>
    <t>Densidad Poblacional (hab/Has)</t>
  </si>
  <si>
    <t>Gentilicio</t>
  </si>
  <si>
    <t>Numero de Instituciones</t>
  </si>
  <si>
    <t>A+</t>
  </si>
  <si>
    <t>A</t>
  </si>
  <si>
    <t>C</t>
  </si>
  <si>
    <t>D</t>
  </si>
  <si>
    <t>4.6 CLASIFICACION DE ESTABLECIMIENTOS SEGÚN PRUEBAS SABER 11</t>
  </si>
  <si>
    <t>Tramo</t>
  </si>
  <si>
    <t>Longitud en KM</t>
  </si>
  <si>
    <t>Bueno</t>
  </si>
  <si>
    <t>Regular</t>
  </si>
  <si>
    <t>6.1 DISTANCIAS POR VÍA PRINCIPAL, VÍAS SECUNDARIAS, VEREDALES Y ESTADO DE LAS VÍAS</t>
  </si>
  <si>
    <t>6.2 TRANSPORTE DE PASAJEROS, EMPRESAS Y RUTAS</t>
  </si>
  <si>
    <t xml:space="preserve">6.4 PARQUE AUTOMOTOR POR CLASE DE SERVICIO, OFICINAS DE TRÁNSITO </t>
  </si>
  <si>
    <t xml:space="preserve">6.5 NÚMERO DE ACCIDENTES DE TRÁNSITO, MUERTOS Y HERIDOS, OFICINAS DE TRÁNSITO </t>
  </si>
  <si>
    <t xml:space="preserve">6.6 PRIMERAS CAUSAS DE ACCIDENTES DE TRÁNSITO </t>
  </si>
  <si>
    <t>11.4 DESEMPEÑO MUNICIPAL</t>
  </si>
  <si>
    <t>11.4.1 LEY 617 DEL 2000</t>
  </si>
  <si>
    <t>11.4.2 INDICE DE DESEMPEÑO FISCAL</t>
  </si>
  <si>
    <t>11.4.3 INDICE DE DESEMPEÑO INTEGRAL</t>
  </si>
  <si>
    <t xml:space="preserve">Gestion </t>
  </si>
  <si>
    <t>Desemepeño Integral</t>
  </si>
  <si>
    <t>Movilizacion de Recursos</t>
  </si>
  <si>
    <t>Ejecucion de Recursos</t>
  </si>
  <si>
    <t>Ordenamiento Territorial</t>
  </si>
  <si>
    <t>Gobierno Abierto y Transparencia</t>
  </si>
  <si>
    <t>Puntaje</t>
  </si>
  <si>
    <t>Eficacia</t>
  </si>
  <si>
    <t>Eficiencia</t>
  </si>
  <si>
    <t>Cumplimiento de Requisitos legales</t>
  </si>
  <si>
    <t>Gestion Administrativa y Legal</t>
  </si>
  <si>
    <t>Desempeño Fiscal</t>
  </si>
  <si>
    <t>Capacidad administrativa</t>
  </si>
  <si>
    <t>Indicador de Desemepeño Integral</t>
  </si>
  <si>
    <t>Resultados</t>
  </si>
  <si>
    <t>MDM</t>
  </si>
  <si>
    <t>Salud</t>
  </si>
  <si>
    <t>Seguridad</t>
  </si>
  <si>
    <t>Generacion de Recursos Propios</t>
  </si>
  <si>
    <t>Magnitud de la Inversion</t>
  </si>
  <si>
    <t>Capacidad de Ahorro</t>
  </si>
  <si>
    <t>Indicador de Desempeño Fiscal</t>
  </si>
  <si>
    <t>Posicion a Nivel Nacional</t>
  </si>
  <si>
    <t xml:space="preserve">Puntaje </t>
  </si>
  <si>
    <t>Puesto</t>
  </si>
  <si>
    <t>11.4.4 INDICE DE DESEMPEÑO FISCAL - COMPORTAMIENTO HISTORICO</t>
  </si>
  <si>
    <t>11.4.4 INDICE DE DESEMPEÑO INTEGRAL - COMPORTAMIENTO HISTORICO</t>
  </si>
  <si>
    <t>Desemepeño Fiscal - Historico</t>
  </si>
  <si>
    <t xml:space="preserve">11.5 SERVICIOS POSTALES DE PAGO Y SERVICIOS FINANCIEROS DE CORREO </t>
  </si>
  <si>
    <t>11.5.1 NÚMERO DE GIROS Y MONTO DE LAS TRANSACCIONES ENTRANTES A NIVEL MUNICIPAL</t>
  </si>
  <si>
    <t>11.5.2 NÚMERO DE GIROS Y MONTO DE LAS TRANSACCIONES SALIENTES A NIVEL MUNICIPAL</t>
  </si>
  <si>
    <t>Desemepeño Integral - Historico</t>
  </si>
  <si>
    <t>2018</t>
  </si>
  <si>
    <t>Calarqueño</t>
  </si>
  <si>
    <t>2017-2018</t>
  </si>
  <si>
    <t>3.7.3 DEFUNCIONES FETALES SEGÚN MUNICIPIO, SEXO Y ÁREA DE RESIDENCIA</t>
  </si>
  <si>
    <t>De 45 - 64 años</t>
  </si>
  <si>
    <t>65 y más</t>
  </si>
  <si>
    <t>3.7.6 NACIMIENTOS SEgGN RESIDENCIA Y GRUPOS DE EDAD DE LA MADRE</t>
  </si>
  <si>
    <r>
      <rPr>
        <b/>
        <sz val="9"/>
        <color theme="1"/>
        <rFont val="Calibri"/>
        <family val="2"/>
        <scheme val="minor"/>
      </rPr>
      <t>Fuente:</t>
    </r>
    <r>
      <rPr>
        <sz val="9"/>
        <color theme="1"/>
        <rFont val="Calibri"/>
        <family val="2"/>
        <scheme val="minor"/>
      </rPr>
      <t xml:space="preserve"> ICFES - Resultados año 2018</t>
    </r>
  </si>
  <si>
    <t>Fuente: ICFES - Resultados año 2018</t>
  </si>
  <si>
    <t>4.8 DATOS TÉCNICOS PRUEBAS SABER 11 AÑO 2018. MUNICIPIO DE CALARCA</t>
  </si>
  <si>
    <r>
      <rPr>
        <b/>
        <sz val="9"/>
        <color theme="1"/>
        <rFont val="Gill Sans MT"/>
        <family val="2"/>
      </rPr>
      <t>Fuente:</t>
    </r>
    <r>
      <rPr>
        <sz val="9"/>
        <color theme="1"/>
        <rFont val="Gill Sans MT"/>
        <family val="2"/>
      </rPr>
      <t xml:space="preserve"> DANE - Estadísticas vitales. Información preliminar a 2018</t>
    </r>
  </si>
  <si>
    <t>Fuente: DANE - Estadísticas vitales. Información preliminar a 2018</t>
  </si>
  <si>
    <t>20.3</t>
  </si>
  <si>
    <t>Alta</t>
  </si>
  <si>
    <t>Baja</t>
  </si>
  <si>
    <t>Rio Barragán.</t>
  </si>
  <si>
    <t>Rio Quindío.</t>
  </si>
  <si>
    <t>Rio Santo Domingo.</t>
  </si>
  <si>
    <t>Rio Verde.</t>
  </si>
  <si>
    <t>Quebrada el Micay.</t>
  </si>
  <si>
    <t>Quebrada Montecristo.</t>
  </si>
  <si>
    <t>Quebrada Buenos Aires.</t>
  </si>
  <si>
    <t>Quebrada el Macho.</t>
  </si>
  <si>
    <t>Quebrada San Antonio.</t>
  </si>
  <si>
    <t>Quebrada el Castillo.</t>
  </si>
  <si>
    <t>Quebrada la Arenosa.</t>
  </si>
  <si>
    <t>Quebrada Calicanto.</t>
  </si>
  <si>
    <t>Quebrada el Naranjal.</t>
  </si>
  <si>
    <t>Quebrada el Oso.</t>
  </si>
  <si>
    <t>Quebrada el Pescador.</t>
  </si>
  <si>
    <t>Quebrada el Salado.</t>
  </si>
  <si>
    <t>Quebrada la Bella.</t>
  </si>
  <si>
    <t>Quebrada la Bohemia.</t>
  </si>
  <si>
    <t>Quebrada la Duquesa.</t>
  </si>
  <si>
    <t>Quebrada la Gata.</t>
  </si>
  <si>
    <t>Quebrada la Picota.</t>
  </si>
  <si>
    <t>Quebrada Pinares.</t>
  </si>
  <si>
    <t>Quebrada la Sonadora.</t>
  </si>
  <si>
    <t>Quebrada la Pítala.</t>
  </si>
  <si>
    <t>Quebrada las Marías.</t>
  </si>
  <si>
    <t>Quebrada los Micos.</t>
  </si>
  <si>
    <t>Quebrada la Pajulia.</t>
  </si>
  <si>
    <t>Quebrada Pradera.</t>
  </si>
  <si>
    <t>n/a</t>
  </si>
  <si>
    <t>Parroquia San José.</t>
  </si>
  <si>
    <t>Católica.</t>
  </si>
  <si>
    <t>Parroquia Cristo Rey.</t>
  </si>
  <si>
    <t>Parroquia San Pedro Claver.</t>
  </si>
  <si>
    <t>Parroquia Nuestra Señora del Perpetuo Socorro.</t>
  </si>
  <si>
    <t>Parroquia Nuestra Señora del Carmen Barcelona.</t>
  </si>
  <si>
    <t>Parroquia de Cristo Rey.</t>
  </si>
  <si>
    <t>Nuestra señora de Fátima.</t>
  </si>
  <si>
    <t>Iglesia de Dios Ministerial de Jesucristo Internacional.</t>
  </si>
  <si>
    <t>Cristiana.</t>
  </si>
  <si>
    <t>Iglesia de Jesucristo de los Santos de los últimos días (Mormones).</t>
  </si>
  <si>
    <t>Cruzada Estudiantil y Profesional de Colombia.</t>
  </si>
  <si>
    <t xml:space="preserve">Iglesia Cristiana de los Testigos de Jehová. </t>
  </si>
  <si>
    <t xml:space="preserve">Cristiana. </t>
  </si>
  <si>
    <t>Iglesia Cristiana de los Testigos de Jehová.</t>
  </si>
  <si>
    <t>Unión Misionera Amor y Vida a las Naciones.</t>
  </si>
  <si>
    <t xml:space="preserve">Iglesia Pentecostal Unida de Colombia. </t>
  </si>
  <si>
    <t xml:space="preserve">Evangélica. </t>
  </si>
  <si>
    <t xml:space="preserve">Iglesia Adventista del Séptimo Día. </t>
  </si>
  <si>
    <t xml:space="preserve">Centro Misionero Bethesda. </t>
  </si>
  <si>
    <t>x</t>
  </si>
  <si>
    <t>buenos aires</t>
  </si>
  <si>
    <t>la pradera</t>
  </si>
  <si>
    <t>el cebollal</t>
  </si>
  <si>
    <t>puerto rico</t>
  </si>
  <si>
    <t>bohemia</t>
  </si>
  <si>
    <t>la española</t>
  </si>
  <si>
    <t>la albania</t>
  </si>
  <si>
    <t>travesias</t>
  </si>
  <si>
    <t>calle larga</t>
  </si>
  <si>
    <t>rio verde</t>
  </si>
  <si>
    <t>la cabaña</t>
  </si>
  <si>
    <t>barragan</t>
  </si>
  <si>
    <t>la paloma</t>
  </si>
  <si>
    <t>santo domingo</t>
  </si>
  <si>
    <t>las auras</t>
  </si>
  <si>
    <t>planadas</t>
  </si>
  <si>
    <t>guayaquil</t>
  </si>
  <si>
    <t>el pensil</t>
  </si>
  <si>
    <t>alto del oso</t>
  </si>
  <si>
    <t>n/A</t>
  </si>
  <si>
    <t>hospital la misericordia</t>
  </si>
  <si>
    <t>centro de salud barcelona</t>
  </si>
  <si>
    <t>centro de salud la virginia</t>
  </si>
  <si>
    <t>centro de salud balcones</t>
  </si>
  <si>
    <t>centro de salud quebrada negra</t>
  </si>
  <si>
    <t>no esta incluida a un dentro del programa ampliado de inmunizaciónes de forma gratuita</t>
  </si>
  <si>
    <t>baudlio montoya</t>
  </si>
  <si>
    <t>general santander</t>
  </si>
  <si>
    <t>instituto calarca</t>
  </si>
  <si>
    <t>jesus maria morales</t>
  </si>
  <si>
    <t>jhon f kennedy</t>
  </si>
  <si>
    <t>roman maria valencia</t>
  </si>
  <si>
    <t>san bernardo</t>
  </si>
  <si>
    <t>san rafael</t>
  </si>
  <si>
    <t>tecnologico</t>
  </si>
  <si>
    <t>colegio san francisco solano</t>
  </si>
  <si>
    <t>vivencias infantiles</t>
  </si>
  <si>
    <t>jhon dewey</t>
  </si>
  <si>
    <t>león de greiff</t>
  </si>
  <si>
    <t>burbujitas</t>
  </si>
  <si>
    <t>2016-2019</t>
  </si>
  <si>
    <t>2012-2015</t>
  </si>
  <si>
    <t>2008-2011</t>
  </si>
  <si>
    <t>1998-2000</t>
  </si>
  <si>
    <t>2001-2003</t>
  </si>
  <si>
    <t>2004-2007</t>
  </si>
  <si>
    <t>Barrio giraldo</t>
  </si>
  <si>
    <t>Barrio Gonzales</t>
  </si>
  <si>
    <t>Invasion Fundadores</t>
  </si>
  <si>
    <t>Invasion  Indigena</t>
  </si>
  <si>
    <t>Barrio Milancito</t>
  </si>
  <si>
    <t>Barrio San Bernardo</t>
  </si>
  <si>
    <t>Barrio Centro</t>
  </si>
  <si>
    <t>Venezia</t>
  </si>
  <si>
    <t>_</t>
  </si>
  <si>
    <t>el túnel</t>
  </si>
  <si>
    <t>bueno</t>
  </si>
  <si>
    <t>normales</t>
  </si>
  <si>
    <t>relleno sanitario andalucia</t>
  </si>
  <si>
    <t>rio santo domingo (suma de la quebrada el salado y rio santo domingo)</t>
  </si>
  <si>
    <t>quebrada san rafael</t>
  </si>
  <si>
    <t>quebrada naranjal</t>
  </si>
  <si>
    <t>quebrada el salado (suma de la quebrada el salado y rio santo domingo)</t>
  </si>
  <si>
    <t>venta grasa de panaeria</t>
  </si>
  <si>
    <t>restaurante y cafeteria</t>
  </si>
  <si>
    <t>carne, pollo pescado</t>
  </si>
  <si>
    <t>venta de hierbas</t>
  </si>
  <si>
    <t>venta frutas y verduras</t>
  </si>
  <si>
    <t>almacen variedades</t>
  </si>
  <si>
    <t>taller</t>
  </si>
  <si>
    <t>salon de belleza</t>
  </si>
  <si>
    <t>venta de ropa</t>
  </si>
  <si>
    <t xml:space="preserve">varioas </t>
  </si>
  <si>
    <t>segundo orden</t>
  </si>
  <si>
    <t>tercer orden</t>
  </si>
  <si>
    <t>URBANO -MUNICIPAL</t>
  </si>
  <si>
    <t>COOMOCAL</t>
  </si>
  <si>
    <t>METRO CALARCA</t>
  </si>
  <si>
    <t>URBANA</t>
  </si>
  <si>
    <t>X</t>
  </si>
  <si>
    <t>COOPERATIVA DE MOTORISTA CACIQUE</t>
  </si>
  <si>
    <t>URBANA-MUNICIPAL</t>
  </si>
  <si>
    <t>Exceso de velocidad</t>
  </si>
  <si>
    <t>desosbedecer señales de transito</t>
  </si>
  <si>
    <t>América 27.</t>
  </si>
  <si>
    <t>Cancha de fútbol Balcones de la Villa.</t>
  </si>
  <si>
    <t>Cancha Sintética de Calarcá.</t>
  </si>
  <si>
    <t>Cancha de fútbol de Barcelona.</t>
  </si>
  <si>
    <t>Cancha de fútbol Quebrada Negra.</t>
  </si>
  <si>
    <t>Cancha de fútbol la Virginia.</t>
  </si>
  <si>
    <t>Cancha Llanitos Piloto.</t>
  </si>
  <si>
    <t>Cancha Múltiple Barrio Gaitán</t>
  </si>
  <si>
    <t>Cancha Múltiple Barrio la Esperanza.</t>
  </si>
  <si>
    <t>Cancha Múltiple Barrio la Floresta.</t>
  </si>
  <si>
    <t>Cancha Múltiple Barrio la Huerta.</t>
  </si>
  <si>
    <t>Cancha Múltiple Barrio Ortega.</t>
  </si>
  <si>
    <t>Cancha Múltiple Chambranas.</t>
  </si>
  <si>
    <t>Cancha Múltiple el Laguito.</t>
  </si>
  <si>
    <t>Cancha Múltiple las palomas.</t>
  </si>
  <si>
    <t>Cancha Múltiple Llanitos de Guaralá.</t>
  </si>
  <si>
    <t>Cancha Múltiple Playa Rica.</t>
  </si>
  <si>
    <t>Cancha Múltiple Santander.</t>
  </si>
  <si>
    <t>Cancha Múltiple Urb. Luís Carlos Galán.</t>
  </si>
  <si>
    <t>Cancha Múltiple Veracruz.</t>
  </si>
  <si>
    <t>Club de Suboficiales de la Policía.</t>
  </si>
  <si>
    <t>Club Matusalén.</t>
  </si>
  <si>
    <t>Coliseo Cubierto.</t>
  </si>
  <si>
    <t>Estadio Guillermo Jaramillo Palacio.</t>
  </si>
  <si>
    <t>Fundación Hernán Mejía Mejía.</t>
  </si>
  <si>
    <t>Parque recreacional Alto del Rio.</t>
  </si>
  <si>
    <t>Polideportivo Balcones de la Villa.</t>
  </si>
  <si>
    <t>Polideportivo Barrio Giraldo.</t>
  </si>
  <si>
    <t>Polideportivo Barrio Italiano.</t>
  </si>
  <si>
    <t>Polideportivo Bomberos.</t>
  </si>
  <si>
    <t>Polideportivo Centro Poblado La María.</t>
  </si>
  <si>
    <t>Polideportivo de Barcelona.</t>
  </si>
  <si>
    <t>Polideportivo el Cacique.</t>
  </si>
  <si>
    <t>Polideportivo Guaduales.</t>
  </si>
  <si>
    <t>Polideportivo la Virginia.</t>
  </si>
  <si>
    <t>Polideportivo Laureles.</t>
  </si>
  <si>
    <t>Polideportivo Llanitos de Guárala.</t>
  </si>
  <si>
    <t>Polideportivo Luís Ángel Mondragón.</t>
  </si>
  <si>
    <t>Polideportivo Quebrada Negra.</t>
  </si>
  <si>
    <t>Polideportivo Valdepeñas.</t>
  </si>
  <si>
    <t>Polideportivo Villa Italia.</t>
  </si>
  <si>
    <t>Villa Deportiva.</t>
  </si>
  <si>
    <t>regular</t>
  </si>
  <si>
    <t>malo</t>
  </si>
  <si>
    <t>casa de la cultura lucelly garcia de montoya</t>
  </si>
  <si>
    <t>casa de la cultura barcelona</t>
  </si>
  <si>
    <t>casa de la cultura la virginia</t>
  </si>
  <si>
    <t>cuerpo de bomberos barcelona</t>
  </si>
  <si>
    <t>cuerpo de bomberos calarca</t>
  </si>
  <si>
    <t>cruz roja calarca</t>
  </si>
  <si>
    <t>defensa civil</t>
  </si>
  <si>
    <t>mediana seguridad</t>
  </si>
  <si>
    <t>menores de 12 meses</t>
  </si>
  <si>
    <t>de 12 a 24 meses</t>
  </si>
  <si>
    <t>de 24 a 36 meses</t>
  </si>
  <si>
    <t>mayores de 36 meses</t>
  </si>
  <si>
    <t>total bovinos</t>
  </si>
  <si>
    <t>machos a</t>
  </si>
  <si>
    <t>machos b</t>
  </si>
  <si>
    <t>granjas productoras</t>
  </si>
  <si>
    <t>bocachico</t>
  </si>
  <si>
    <t>cachama</t>
  </si>
  <si>
    <t>carpa</t>
  </si>
  <si>
    <t>tilapia o mojarra roja</t>
  </si>
  <si>
    <t>tilapia negra</t>
  </si>
  <si>
    <t>trucha</t>
  </si>
  <si>
    <t>frijol</t>
  </si>
  <si>
    <t>maiz tradicional</t>
  </si>
  <si>
    <t>tomate invernadero</t>
  </si>
  <si>
    <t>maiz tecnificado</t>
  </si>
  <si>
    <t>tomate</t>
  </si>
  <si>
    <t>café</t>
  </si>
  <si>
    <t>aguacate</t>
  </si>
  <si>
    <t>banano</t>
  </si>
  <si>
    <t>citricos</t>
  </si>
  <si>
    <t>macadamia</t>
  </si>
  <si>
    <t>platano</t>
  </si>
  <si>
    <t>piña</t>
  </si>
  <si>
    <t>lulo</t>
  </si>
  <si>
    <t>cacao</t>
  </si>
  <si>
    <t>mora</t>
  </si>
  <si>
    <t>papaya</t>
  </si>
  <si>
    <t>gulupa</t>
  </si>
  <si>
    <t>sabila</t>
  </si>
  <si>
    <t xml:space="preserve">Agricultura, Ganadería, Caza, Silvicultura y pesca </t>
  </si>
  <si>
    <t xml:space="preserve">Explotación de Minas y Canteras </t>
  </si>
  <si>
    <t xml:space="preserve">Industria manufacturera </t>
  </si>
  <si>
    <t xml:space="preserve">Suministro de electricidad, gas, vapor y aire acondicionado </t>
  </si>
  <si>
    <t xml:space="preserve">Distribución de agua; Evacuación y tratamiento de aguas Residuales, Gestión de desechos y Actividades de saneamiento Ambiental </t>
  </si>
  <si>
    <t xml:space="preserve">Construcción </t>
  </si>
  <si>
    <t xml:space="preserve">Comercio </t>
  </si>
  <si>
    <t xml:space="preserve">Transporte y almacenamiento </t>
  </si>
  <si>
    <t xml:space="preserve">Alojamiento y servicios de comida </t>
  </si>
  <si>
    <t xml:space="preserve">Información y comunicaciones </t>
  </si>
  <si>
    <t>Actividades financieras y de seguros</t>
  </si>
  <si>
    <t>Actividades inmobiliarias</t>
  </si>
  <si>
    <t xml:space="preserve">Actividades profesionales, científicas y Técnicas </t>
  </si>
  <si>
    <t>Actividades de servicios administrativos y de apoyo</t>
  </si>
  <si>
    <t>Administración pública y defensa; planes de seguridad social de afiliación obligatoria</t>
  </si>
  <si>
    <t xml:space="preserve">Actividades de atención de la salud humana y de Asistencia social </t>
  </si>
  <si>
    <t>Actividades artísticas, de entretenimiento y recreación</t>
  </si>
  <si>
    <t xml:space="preserve">Otras actividades de servicios </t>
  </si>
  <si>
    <t>Eco Parque Peñas Blancas.</t>
  </si>
  <si>
    <t>Jardín Botánico del Quindío.</t>
  </si>
  <si>
    <t>Parque Temático Recuca.</t>
  </si>
  <si>
    <t>Parque Recreacional Alto del Rio.</t>
  </si>
  <si>
    <t>Alto del Castillo.</t>
  </si>
  <si>
    <t>Alto del Campanario.</t>
  </si>
  <si>
    <t>Reserva Forestal Navarco.</t>
  </si>
  <si>
    <t>Chorros de San Rafael.</t>
  </si>
  <si>
    <t xml:space="preserve">Finca Hotel Marruecos </t>
  </si>
  <si>
    <t xml:space="preserve">Finca Hotel Villa Lucia </t>
  </si>
  <si>
    <t>Finca Hotel Cabañas la Esmeralda</t>
  </si>
  <si>
    <t xml:space="preserve">Finca Chalet El Portal </t>
  </si>
  <si>
    <t xml:space="preserve">Sol y Luna </t>
  </si>
  <si>
    <t xml:space="preserve">Finca Dinamarca </t>
  </si>
  <si>
    <t xml:space="preserve">Hotel Casa Grande </t>
  </si>
  <si>
    <t xml:space="preserve">Eco parqué Peñas Blancas </t>
  </si>
  <si>
    <t xml:space="preserve">Café Cuyabro </t>
  </si>
  <si>
    <t>Transporte Granada</t>
  </si>
  <si>
    <t xml:space="preserve">Bello Rincón Quindiano </t>
  </si>
  <si>
    <t>Parque Hotel Caciques</t>
  </si>
  <si>
    <t xml:space="preserve">Hotel Davinci </t>
  </si>
  <si>
    <t xml:space="preserve">Hotel Campestre Rancho California </t>
  </si>
  <si>
    <t>Finca Hotel el Descanso</t>
  </si>
  <si>
    <t xml:space="preserve">Finca Hotel el Diamante </t>
  </si>
  <si>
    <t xml:space="preserve">Finca el Tesoro del Quindío </t>
  </si>
  <si>
    <t>Peso Adecuado</t>
  </si>
  <si>
    <t>Riesgo peso Bajo</t>
  </si>
  <si>
    <t>Sobre Peso</t>
  </si>
  <si>
    <t>Talla Adecuada</t>
  </si>
  <si>
    <t>Talla Baja</t>
  </si>
  <si>
    <t>Tasa Aprobacion</t>
  </si>
  <si>
    <r>
      <rPr>
        <b/>
        <sz val="9"/>
        <color theme="1"/>
        <rFont val="Calibri"/>
        <family val="2"/>
        <scheme val="minor"/>
      </rPr>
      <t xml:space="preserve">Fuente: </t>
    </r>
    <r>
      <rPr>
        <sz val="9"/>
        <color theme="1"/>
        <rFont val="Calibri"/>
        <family val="2"/>
        <scheme val="minor"/>
      </rPr>
      <t>Superintendencia de Servicios Públicos Domiciliarios, Año 2018</t>
    </r>
  </si>
  <si>
    <t>Índice de Penetración de Internet
4T-2018</t>
  </si>
  <si>
    <t>Cobertura en gas natural
4T-2018</t>
  </si>
  <si>
    <t>Cobertura Energía Total
Año 2018</t>
  </si>
  <si>
    <t>Centro Penitenciario Peñas Blancas</t>
  </si>
  <si>
    <t>LUIS ALBERTO BALSERO CONTRERAS</t>
  </si>
  <si>
    <t>2020-2023</t>
  </si>
  <si>
    <t xml:space="preserve"> </t>
  </si>
  <si>
    <t>Población Total
2020</t>
  </si>
  <si>
    <t>2.7 POBLACIÓN DESPLAZADA AÑO 2020</t>
  </si>
  <si>
    <r>
      <rPr>
        <b/>
        <sz val="9"/>
        <color theme="1"/>
        <rFont val="Gill Sans MT"/>
        <family val="2"/>
      </rPr>
      <t xml:space="preserve">Fuente: </t>
    </r>
    <r>
      <rPr>
        <sz val="9"/>
        <color theme="1"/>
        <rFont val="Gill Sans MT"/>
        <family val="2"/>
      </rPr>
      <t>Secretaría de Planeación Departamental - Corte 31 Dic. 2020</t>
    </r>
  </si>
  <si>
    <t>Fuente: DANE - Estadísticas vitales. Información preliminar a 2020</t>
  </si>
  <si>
    <t>Fuente: MULTIPROPOSITO CALARCA</t>
  </si>
  <si>
    <t>Año 2020</t>
  </si>
  <si>
    <t>San Juan Bautista</t>
  </si>
  <si>
    <t>JHON BAIRON COHECHA</t>
  </si>
  <si>
    <t>EDUARDO OROZCO JARAMILLO</t>
  </si>
  <si>
    <t>LUZ MARLLIE ALONSO GAVIRIA</t>
  </si>
  <si>
    <t>CARLOS ERIQUE LOPEZ MURILLO</t>
  </si>
  <si>
    <t>JULIO ERNESTO OSPINA GOMEZ</t>
  </si>
  <si>
    <t>CAROLINA CARENAS BARAHONA</t>
  </si>
  <si>
    <t>JUAN CARLOS GIRALDO ROMERO</t>
  </si>
  <si>
    <t>LILIANA VALDÉS MEJIA</t>
  </si>
  <si>
    <t>JESUS MARIA ZULUAGA AGUILAR</t>
  </si>
  <si>
    <t>YENNY ALEXANDRA TRUJILLO ALZATE</t>
  </si>
  <si>
    <t>Ck 23  Cl 32 apartamentos</t>
  </si>
  <si>
    <t>La Primavera</t>
  </si>
  <si>
    <t>Alta vista</t>
  </si>
  <si>
    <t>Mirador de Guaduales</t>
  </si>
  <si>
    <t>Mirador de la Huerta</t>
  </si>
  <si>
    <t>Bello Horizonte</t>
  </si>
  <si>
    <t>Torres de Laureles</t>
  </si>
  <si>
    <t>Altos del Rio</t>
  </si>
  <si>
    <t>2.3 PROYECCIONES DE POBLACIÓN SEGÚN GRUPOS QUINQUENALES DE EDAD AÑO 2021</t>
  </si>
  <si>
    <t>Rafael uribe uribe</t>
  </si>
  <si>
    <t>LA YEE - BARRAGAN</t>
  </si>
  <si>
    <t xml:space="preserve"> PUERTO RICO - LA VIRGINIA</t>
  </si>
  <si>
    <t>PUERTO RICO - LA ROCHELA</t>
  </si>
  <si>
    <t xml:space="preserve">LA ROCHELA - CALABAZO ALTO - QUEBRADANEGRA  </t>
  </si>
  <si>
    <t xml:space="preserve"> QUEBRADA NEGRA - LA CHICHONERA </t>
  </si>
  <si>
    <t>LA CHICHONERA - LA GRANADA - CORDOBA</t>
  </si>
  <si>
    <t>EL DESCANSO - EL RETIRO</t>
  </si>
  <si>
    <t>EL RECUERDO - MAHAVAN</t>
  </si>
  <si>
    <t>PARCELACIÓN EL JAPON</t>
  </si>
  <si>
    <t>LA SORPRESA -TAILANDIA</t>
  </si>
  <si>
    <t>COMBIA - EL RECREO</t>
  </si>
  <si>
    <t>COMBIA - EL NOGAL</t>
  </si>
  <si>
    <t>LA BELLA - EL DANUBIO</t>
  </si>
  <si>
    <t>EL DANUBIO - LA CHICHONERA</t>
  </si>
  <si>
    <t>ARMENIA - BOHEMIA - CALARCÁ</t>
  </si>
  <si>
    <t>I. EDUCATIVA LA BELLA - AGUACATAL</t>
  </si>
  <si>
    <t>LA ESPERANZA - SAN CAYETANO</t>
  </si>
  <si>
    <t>LA ITALIA - LA PERLA 2</t>
  </si>
  <si>
    <t>LA PRIMAVERA - LA CARMELITA</t>
  </si>
  <si>
    <t>KM 5 - BELLAVISTA</t>
  </si>
  <si>
    <t>Centros de Atencion Integral - CDI Familiar</t>
  </si>
  <si>
    <t>Centros de atencion integral  - CDI - Institucional</t>
  </si>
  <si>
    <t>Hogares de Bienestar</t>
  </si>
  <si>
    <t>Hogares Infantiles</t>
  </si>
  <si>
    <t>2.10 POBLACIÓN CON REGISTRO PARA LA LOCALIZACIÓN Y CARACTERIZACIÓN DE LAS PERSONAS CON DISCAPACIDAD.
ÁREA DE RESIDENCIA Y SEXO SEGÚN GRUPOS DE EDAD. AÑO 2021</t>
  </si>
  <si>
    <r>
      <rPr>
        <b/>
        <sz val="9"/>
        <color theme="1"/>
        <rFont val="Gill Sans MT"/>
        <family val="2"/>
      </rPr>
      <t xml:space="preserve">Fuente: </t>
    </r>
    <r>
      <rPr>
        <sz val="9"/>
        <color theme="1"/>
        <rFont val="Gill Sans MT"/>
        <family val="2"/>
      </rPr>
      <t>DANE. Censo 2018, actualizado Junio de 2022</t>
    </r>
  </si>
  <si>
    <r>
      <rPr>
        <b/>
        <sz val="9"/>
        <color theme="1"/>
        <rFont val="Gill Sans MT"/>
        <family val="2"/>
      </rPr>
      <t xml:space="preserve">Fuente: </t>
    </r>
    <r>
      <rPr>
        <sz val="9"/>
        <color theme="1"/>
        <rFont val="Gill Sans MT"/>
        <family val="2"/>
      </rPr>
      <t>DANE. Censo 2018, actualizado Junio  de 2022</t>
    </r>
  </si>
  <si>
    <r>
      <rPr>
        <b/>
        <sz val="9"/>
        <color theme="1"/>
        <rFont val="Gill Sans MT"/>
        <family val="2"/>
      </rPr>
      <t xml:space="preserve">Fuente: </t>
    </r>
    <r>
      <rPr>
        <sz val="9"/>
        <color theme="1"/>
        <rFont val="Gill Sans MT"/>
        <family val="2"/>
      </rPr>
      <t>DANE - Gran Encuesta Integrada de Hogares - GEIH 2018</t>
    </r>
  </si>
  <si>
    <t>TOTALES</t>
  </si>
  <si>
    <t>=D388</t>
  </si>
  <si>
    <t>=R388</t>
  </si>
  <si>
    <t>=AF388</t>
  </si>
  <si>
    <t>PRIMARIA</t>
  </si>
  <si>
    <t>SECUNDARIA</t>
  </si>
  <si>
    <t>MEDIA</t>
  </si>
  <si>
    <t>TRANSICIÓN</t>
  </si>
  <si>
    <t>4.7 RESULTADOS PRUEBAS SABER 11 POR ÁREA DE CONOCIMIENTO AÑO 2021</t>
  </si>
  <si>
    <t>SOLO DAÑOS</t>
  </si>
  <si>
    <t>CON MUERTOS</t>
  </si>
  <si>
    <t>CON HERIDOS</t>
  </si>
  <si>
    <t>Por el Occidente</t>
  </si>
  <si>
    <t>29 de junio de 1886</t>
  </si>
  <si>
    <t>: Pedro Osorio</t>
  </si>
  <si>
    <t>Jesús María Buitrago</t>
  </si>
  <si>
    <t xml:space="preserve">Baltasar González </t>
  </si>
  <si>
    <t xml:space="preserve">Segundo Henao, </t>
  </si>
  <si>
    <t>Román María Valencia</t>
  </si>
  <si>
    <t xml:space="preserve">Juan de J. Herrera </t>
  </si>
  <si>
    <t>Calarqueños</t>
  </si>
  <si>
    <t>PAULA ANDRE HUERTAS ARCILA</t>
  </si>
  <si>
    <t>Urbanización La Grecia</t>
  </si>
  <si>
    <t>Quebradanegra</t>
  </si>
  <si>
    <t>Barcelona</t>
  </si>
  <si>
    <t>Barragan</t>
  </si>
  <si>
    <t>La Maria</t>
  </si>
  <si>
    <t>Milciades Segura</t>
  </si>
  <si>
    <t>La Bella</t>
  </si>
  <si>
    <t>La Virginia</t>
  </si>
  <si>
    <t>747,06 Ha</t>
  </si>
  <si>
    <t>21923 Ha</t>
  </si>
  <si>
    <t>21175,94 Ha</t>
  </si>
  <si>
    <t>3,55 H/Ha</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</si>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</sst>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quot;$&quot;\ * #,##0.00_);_(&quot;$&quot;\ * \(#,##0.00\);_(&quot;$&quot;\ * &quot;-&quot;??_);_(@_)"/>
    <numFmt numFmtId="165" formatCode="_(* #,##0.00_);_(* \(#,##0.00\);_(* &quot;-&quot;??_);_(@_)"/>
    <numFmt numFmtId="166" formatCode="#,##0.0"/>
    <numFmt numFmtId="167" formatCode="0.0%"/>
    <numFmt numFmtId="168" formatCode="0.0"/>
    <numFmt numFmtId="169" formatCode="_(* #,##0_);_(* \(#,##0\);_(* &quot;-&quot;??_);_(@_)"/>
    <numFmt numFmtId="170" formatCode="_(&quot;$&quot;\ * #,##0_);_(&quot;$&quot;\ * \(#,##0\);_(&quot;$&quot;\ * &quot;-&quot;??_);_(@_)"/>
  </numFmts>
  <fonts count="80" x14ac:knownFonts="1">
    <font>
      <sz val="11"/>
      <color theme="1"/>
      <name val="Calibri"/>
      <family val="2"/>
      <scheme val="minor"/>
    </font>
    <font>
      <sz val="11"/>
      <color theme="1"/>
      <name val="Calibri"/>
      <family val="2"/>
      <scheme val="minor"/>
    </font>
    <font>
      <sz val="11"/>
      <color theme="1"/>
      <name val="Gill Sans MT"/>
      <family val="2"/>
    </font>
    <font>
      <sz val="10"/>
      <color theme="1"/>
      <name val="Gill Sans MT"/>
      <family val="2"/>
    </font>
    <font>
      <sz val="8"/>
      <color theme="1"/>
      <name val="Gill Sans MT"/>
      <family val="2"/>
    </font>
    <font>
      <b/>
      <sz val="11"/>
      <color theme="1"/>
      <name val="Gill Sans MT"/>
      <family val="2"/>
    </font>
    <font>
      <b/>
      <sz val="10"/>
      <color theme="1"/>
      <name val="Gill Sans MT"/>
      <family val="2"/>
    </font>
    <font>
      <b/>
      <sz val="12"/>
      <color theme="0"/>
      <name val="Gill Sans MT"/>
      <family val="2"/>
    </font>
    <font>
      <sz val="11"/>
      <color theme="0"/>
      <name val="Gill Sans MT"/>
      <family val="2"/>
    </font>
    <font>
      <b/>
      <sz val="11"/>
      <color rgb="FF002060"/>
      <name val="Gill Sans MT"/>
      <family val="2"/>
    </font>
    <font>
      <b/>
      <sz val="11"/>
      <color theme="3" tint="-0.499984740745262"/>
      <name val="Gill Sans MT"/>
      <family val="2"/>
    </font>
    <font>
      <sz val="9"/>
      <color theme="1"/>
      <name val="Gill Sans MT"/>
      <family val="2"/>
    </font>
    <font>
      <b/>
      <sz val="9"/>
      <color theme="1"/>
      <name val="Gill Sans MT"/>
      <family val="2"/>
    </font>
    <font>
      <sz val="10"/>
      <color theme="1"/>
      <name val="Calibri"/>
      <family val="2"/>
      <scheme val="minor"/>
    </font>
    <font>
      <sz val="9"/>
      <color rgb="FFFF0000"/>
      <name val="Gill Sans MT"/>
      <family val="2"/>
    </font>
    <font>
      <b/>
      <sz val="8"/>
      <color theme="1"/>
      <name val="Gill Sans MT"/>
      <family val="2"/>
    </font>
    <font>
      <b/>
      <sz val="10"/>
      <name val="Gill Sans MT"/>
      <family val="2"/>
    </font>
    <font>
      <b/>
      <vertAlign val="superscript"/>
      <sz val="10"/>
      <color theme="1"/>
      <name val="Gill Sans MT"/>
      <family val="2"/>
    </font>
    <font>
      <sz val="10"/>
      <name val="Gill Sans MT"/>
      <family val="2"/>
    </font>
    <font>
      <b/>
      <sz val="11"/>
      <color theme="1"/>
      <name val="Calibri"/>
      <family val="2"/>
      <scheme val="minor"/>
    </font>
    <font>
      <sz val="11"/>
      <color theme="0"/>
      <name val="Calibri"/>
      <family val="2"/>
      <scheme val="minor"/>
    </font>
    <font>
      <sz val="12"/>
      <color theme="1"/>
      <name val="Browallia New"/>
      <family val="2"/>
    </font>
    <font>
      <sz val="18"/>
      <color theme="1"/>
      <name val="Browallia New"/>
      <family val="2"/>
    </font>
    <font>
      <sz val="20"/>
      <color theme="1"/>
      <name val="Browallia New"/>
      <family val="2"/>
    </font>
    <font>
      <b/>
      <sz val="20"/>
      <color theme="0"/>
      <name val="Browallia New"/>
      <family val="2"/>
    </font>
    <font>
      <sz val="10"/>
      <color rgb="FF7030A0"/>
      <name val="Gill Sans MT"/>
      <family val="2"/>
    </font>
    <font>
      <b/>
      <sz val="12"/>
      <color theme="1"/>
      <name val="Calibri"/>
      <family val="2"/>
      <scheme val="minor"/>
    </font>
    <font>
      <sz val="9"/>
      <color theme="1"/>
      <name val="Calibri"/>
      <family val="2"/>
      <scheme val="minor"/>
    </font>
    <font>
      <b/>
      <sz val="10"/>
      <color theme="1"/>
      <name val="Calibri"/>
      <family val="2"/>
      <scheme val="minor"/>
    </font>
    <font>
      <b/>
      <sz val="14"/>
      <color rgb="FF002060"/>
      <name val="Calibri"/>
      <family val="2"/>
      <scheme val="minor"/>
    </font>
    <font>
      <b/>
      <sz val="16"/>
      <color theme="1"/>
      <name val="Calibri"/>
      <family val="2"/>
      <scheme val="minor"/>
    </font>
    <font>
      <sz val="16"/>
      <color theme="1"/>
      <name val="Calibri"/>
      <family val="2"/>
      <scheme val="minor"/>
    </font>
    <font>
      <b/>
      <sz val="9"/>
      <color theme="1"/>
      <name val="Calibri"/>
      <family val="2"/>
      <scheme val="minor"/>
    </font>
    <font>
      <b/>
      <sz val="28"/>
      <color theme="0"/>
      <name val="Calibri"/>
      <family val="2"/>
      <scheme val="minor"/>
    </font>
    <font>
      <b/>
      <sz val="18"/>
      <color theme="1"/>
      <name val="Gill Sans MT"/>
      <family val="2"/>
    </font>
    <font>
      <b/>
      <sz val="11"/>
      <color theme="6" tint="-0.499984740745262"/>
      <name val="Gill Sans MT"/>
      <family val="2"/>
    </font>
    <font>
      <b/>
      <sz val="11"/>
      <color theme="3" tint="0.39997558519241921"/>
      <name val="Gill Sans MT"/>
      <family val="2"/>
    </font>
    <font>
      <b/>
      <sz val="11"/>
      <color rgb="FF7030A0"/>
      <name val="Gill Sans MT"/>
      <family val="2"/>
    </font>
    <font>
      <b/>
      <sz val="11"/>
      <color theme="9" tint="-0.249977111117893"/>
      <name val="Gill Sans MT"/>
      <family val="2"/>
    </font>
    <font>
      <b/>
      <sz val="11"/>
      <color theme="6" tint="-0.249977111117893"/>
      <name val="Gill Sans MT"/>
      <family val="2"/>
    </font>
    <font>
      <b/>
      <sz val="11"/>
      <color rgb="FF00B0F0"/>
      <name val="Gill Sans MT"/>
      <family val="2"/>
    </font>
    <font>
      <b/>
      <sz val="14"/>
      <color theme="9" tint="-0.249977111117893"/>
      <name val="Gill Sans MT"/>
      <family val="2"/>
    </font>
    <font>
      <sz val="14"/>
      <color theme="1"/>
      <name val="Gill Sans MT"/>
      <family val="2"/>
    </font>
    <font>
      <b/>
      <sz val="14"/>
      <color theme="6" tint="-0.249977111117893"/>
      <name val="Gill Sans MT"/>
      <family val="2"/>
    </font>
    <font>
      <b/>
      <sz val="14"/>
      <color rgb="FF00B0F0"/>
      <name val="Gill Sans MT"/>
      <family val="2"/>
    </font>
    <font>
      <b/>
      <sz val="14"/>
      <color rgb="FF7030A0"/>
      <name val="Gill Sans MT"/>
      <family val="2"/>
    </font>
    <font>
      <b/>
      <sz val="14"/>
      <color rgb="FFC00000"/>
      <name val="Gill Sans MT"/>
      <family val="2"/>
    </font>
    <font>
      <sz val="11"/>
      <color rgb="FF002060"/>
      <name val="Gill Sans MT"/>
      <family val="2"/>
    </font>
    <font>
      <sz val="14"/>
      <color theme="1"/>
      <name val="Browallia New"/>
      <family val="2"/>
    </font>
    <font>
      <b/>
      <sz val="16"/>
      <color rgb="FF7030A0"/>
      <name val="Calibri"/>
      <family val="2"/>
      <scheme val="minor"/>
    </font>
    <font>
      <sz val="10"/>
      <name val="Arial"/>
      <family val="2"/>
    </font>
    <font>
      <b/>
      <sz val="14"/>
      <color theme="1"/>
      <name val="Browallia New"/>
      <family val="2"/>
    </font>
    <font>
      <sz val="10"/>
      <color rgb="FF222222"/>
      <name val="Arial"/>
      <family val="2"/>
    </font>
    <font>
      <sz val="11"/>
      <color theme="0" tint="-0.34998626667073579"/>
      <name val="Gill Sans MT"/>
      <family val="2"/>
    </font>
    <font>
      <b/>
      <sz val="11"/>
      <color theme="0" tint="-0.34998626667073579"/>
      <name val="Gill Sans MT"/>
      <family val="2"/>
    </font>
    <font>
      <b/>
      <sz val="10"/>
      <color theme="0" tint="-0.34998626667073579"/>
      <name val="Gill Sans MT"/>
      <family val="2"/>
    </font>
    <font>
      <sz val="10"/>
      <color theme="0" tint="-0.34998626667073579"/>
      <name val="Gill Sans MT"/>
      <family val="2"/>
    </font>
    <font>
      <sz val="9"/>
      <color theme="0" tint="-0.34998626667073579"/>
      <name val="Gill Sans MT"/>
      <family val="2"/>
    </font>
    <font>
      <sz val="11"/>
      <color theme="0" tint="-0.34998626667073579"/>
      <name val="Calibri"/>
      <family val="2"/>
      <scheme val="minor"/>
    </font>
    <font>
      <b/>
      <i/>
      <sz val="12"/>
      <color theme="0" tint="-0.34998626667073579"/>
      <name val="Arial"/>
      <family val="2"/>
    </font>
    <font>
      <b/>
      <sz val="10"/>
      <color theme="0" tint="-0.34998626667073579"/>
      <name val="Arial"/>
      <family val="2"/>
    </font>
    <font>
      <b/>
      <sz val="8"/>
      <color theme="0" tint="-0.34998626667073579"/>
      <name val="Arial"/>
      <family val="2"/>
    </font>
    <font>
      <b/>
      <sz val="16"/>
      <color theme="1"/>
      <name val="Browallia New"/>
      <family val="2"/>
    </font>
    <font>
      <b/>
      <sz val="16"/>
      <color rgb="FF7030A0"/>
      <name val="Gill Sans MT"/>
      <family val="2"/>
    </font>
    <font>
      <sz val="11"/>
      <name val="Gill Sans MT"/>
      <family val="2"/>
    </font>
    <font>
      <sz val="10"/>
      <name val="Calibri"/>
      <family val="2"/>
      <scheme val="minor"/>
    </font>
    <font>
      <sz val="10"/>
      <color theme="1"/>
      <name val="Arial"/>
      <family val="2"/>
    </font>
    <font>
      <sz val="11"/>
      <name val="Calibri"/>
      <family val="2"/>
      <scheme val="minor"/>
    </font>
    <font>
      <b/>
      <i/>
      <sz val="12"/>
      <name val="Arial"/>
      <family val="2"/>
    </font>
    <font>
      <b/>
      <sz val="10"/>
      <name val="Arial"/>
      <family val="2"/>
    </font>
    <font>
      <b/>
      <sz val="8"/>
      <name val="Arial"/>
      <family val="2"/>
    </font>
    <font>
      <sz val="12"/>
      <color theme="1"/>
      <name val="Gill Sans MT"/>
      <family val="2"/>
    </font>
    <font>
      <sz val="9"/>
      <name val="Calibri"/>
      <family val="2"/>
      <scheme val="minor"/>
    </font>
    <font>
      <sz val="10"/>
      <color indexed="8"/>
      <name val="Arial"/>
      <family val="2"/>
    </font>
    <font>
      <sz val="10"/>
      <color rgb="FFFF0000"/>
      <name val="Gill Sans MT"/>
      <family val="2"/>
    </font>
    <font>
      <b/>
      <sz val="12"/>
      <color rgb="FF0070C0"/>
      <name val="Arial"/>
      <family val="2"/>
    </font>
    <font>
      <b/>
      <sz val="12"/>
      <color theme="1"/>
      <name val="Arial"/>
      <family val="2"/>
    </font>
    <font>
      <b/>
      <sz val="16"/>
      <name val="Calibri"/>
      <family val="2"/>
      <scheme val="minor"/>
    </font>
    <font>
      <i/>
      <sz val="11"/>
      <color theme="1"/>
      <name val="Arial"/>
      <family val="2"/>
    </font>
    <font>
      <sz val="12"/>
      <color theme="1"/>
      <name val="Arial"/>
      <family val="2"/>
    </font>
  </fonts>
  <fills count="20">
    <fill>
      <patternFill patternType="none"/>
    </fill>
    <fill>
      <patternFill patternType="gray125"/>
    </fill>
    <fill>
      <patternFill patternType="solid">
        <fgColor theme="7" tint="0.79998168889431442"/>
        <bgColor indexed="65"/>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7"/>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0"/>
        <bgColor indexed="48"/>
      </patternFill>
    </fill>
    <fill>
      <patternFill patternType="solid">
        <fgColor rgb="FFFFFFE5"/>
        <bgColor indexed="64"/>
      </patternFill>
    </fill>
    <fill>
      <patternFill patternType="solid">
        <fgColor rgb="FFFFC000"/>
        <bgColor indexed="64"/>
      </patternFill>
    </fill>
    <fill>
      <patternFill patternType="solid">
        <fgColor rgb="FFFFFF00"/>
        <bgColor indexed="64"/>
      </patternFill>
    </fill>
    <fill>
      <patternFill patternType="solid">
        <fgColor rgb="FF66FF33"/>
        <bgColor indexed="64"/>
      </patternFill>
    </fill>
    <fill>
      <patternFill patternType="solid">
        <fgColor theme="3" tint="0.59999389629810485"/>
        <bgColor indexed="64"/>
      </patternFill>
    </fill>
    <fill>
      <patternFill patternType="solid">
        <fgColor theme="9" tint="-0.249977111117893"/>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9">
    <xf numFmtId="0" fontId="0" fillId="0" borderId="0"/>
    <xf numFmtId="0" fontId="1" fillId="2" borderId="0" applyNumberFormat="0" applyBorder="0" applyAlignment="0" applyProtection="0"/>
    <xf numFmtId="9" fontId="1" fillId="0" borderId="0" applyFont="0" applyFill="0" applyBorder="0" applyAlignment="0" applyProtection="0"/>
    <xf numFmtId="0" fontId="20" fillId="8" borderId="0" applyNumberFormat="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50" fillId="0" borderId="0"/>
    <xf numFmtId="0" fontId="73" fillId="0" borderId="0"/>
    <xf numFmtId="43" fontId="1" fillId="0" borderId="0" applyFont="0" applyFill="0" applyBorder="0" applyAlignment="0" applyProtection="0"/>
  </cellStyleXfs>
  <cellXfs count="873">
    <xf numFmtId="0" fontId="0" fillId="0" borderId="0" xfId="0"/>
    <xf numFmtId="0" fontId="2" fillId="7" borderId="0" xfId="0" applyFont="1" applyFill="1" applyProtection="1">
      <protection locked="0"/>
    </xf>
    <xf numFmtId="0" fontId="2" fillId="0" borderId="0" xfId="0" applyFont="1" applyProtection="1">
      <protection locked="0"/>
    </xf>
    <xf numFmtId="0" fontId="8" fillId="7" borderId="0" xfId="0" applyFont="1" applyFill="1" applyAlignment="1" applyProtection="1">
      <alignment vertical="center"/>
      <protection locked="0"/>
    </xf>
    <xf numFmtId="0" fontId="11" fillId="7" borderId="0" xfId="0" applyFont="1" applyFill="1" applyProtection="1">
      <protection locked="0"/>
    </xf>
    <xf numFmtId="0" fontId="6" fillId="7"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9"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49" fontId="6" fillId="7" borderId="0" xfId="0" applyNumberFormat="1" applyFont="1" applyFill="1" applyProtection="1">
      <protection locked="0"/>
    </xf>
    <xf numFmtId="0" fontId="21" fillId="7" borderId="0" xfId="0" applyFont="1" applyFill="1" applyProtection="1">
      <protection locked="0"/>
    </xf>
    <xf numFmtId="0" fontId="21" fillId="0" borderId="0" xfId="0" applyFont="1" applyProtection="1">
      <protection locked="0"/>
    </xf>
    <xf numFmtId="0" fontId="22" fillId="7" borderId="0" xfId="0" applyFont="1" applyFill="1" applyProtection="1">
      <protection locked="0"/>
    </xf>
    <xf numFmtId="0" fontId="23" fillId="0" borderId="0" xfId="0" applyFont="1" applyAlignment="1" applyProtection="1">
      <alignment horizontal="center"/>
      <protection locked="0"/>
    </xf>
    <xf numFmtId="0" fontId="23" fillId="7" borderId="0" xfId="0" applyFont="1" applyFill="1" applyProtection="1">
      <protection locked="0"/>
    </xf>
    <xf numFmtId="0" fontId="23" fillId="0" borderId="0" xfId="0" applyFont="1" applyProtection="1">
      <protection locked="0"/>
    </xf>
    <xf numFmtId="0" fontId="2" fillId="7" borderId="2" xfId="0" applyFont="1" applyFill="1" applyBorder="1" applyProtection="1">
      <protection locked="0"/>
    </xf>
    <xf numFmtId="0" fontId="2" fillId="7" borderId="3" xfId="0" applyFont="1" applyFill="1" applyBorder="1" applyProtection="1">
      <protection locked="0"/>
    </xf>
    <xf numFmtId="0" fontId="2" fillId="7" borderId="4" xfId="0" applyFont="1" applyFill="1" applyBorder="1" applyProtection="1">
      <protection locked="0"/>
    </xf>
    <xf numFmtId="0" fontId="2" fillId="7" borderId="8" xfId="0" applyFont="1" applyFill="1" applyBorder="1" applyProtection="1">
      <protection locked="0"/>
    </xf>
    <xf numFmtId="0" fontId="2" fillId="7" borderId="9" xfId="0" applyFont="1" applyFill="1" applyBorder="1" applyProtection="1">
      <protection locked="0"/>
    </xf>
    <xf numFmtId="0" fontId="2" fillId="7" borderId="5" xfId="0" applyFont="1" applyFill="1" applyBorder="1" applyProtection="1">
      <protection locked="0"/>
    </xf>
    <xf numFmtId="0" fontId="2" fillId="7" borderId="6" xfId="0" applyFont="1" applyFill="1" applyBorder="1" applyProtection="1">
      <protection locked="0"/>
    </xf>
    <xf numFmtId="0" fontId="2" fillId="7" borderId="7" xfId="0" applyFont="1" applyFill="1" applyBorder="1" applyProtection="1">
      <protection locked="0"/>
    </xf>
    <xf numFmtId="0" fontId="10" fillId="7" borderId="0" xfId="0" applyFont="1" applyFill="1" applyAlignment="1" applyProtection="1">
      <alignment vertical="center"/>
      <protection locked="0"/>
    </xf>
    <xf numFmtId="0" fontId="5" fillId="7" borderId="0" xfId="0" applyFont="1" applyFill="1" applyProtection="1">
      <protection locked="0"/>
    </xf>
    <xf numFmtId="0" fontId="5" fillId="7" borderId="3" xfId="0" applyFont="1" applyFill="1" applyBorder="1" applyProtection="1">
      <protection locked="0"/>
    </xf>
    <xf numFmtId="0" fontId="0" fillId="7" borderId="0" xfId="0" applyFill="1" applyProtection="1">
      <protection locked="0"/>
    </xf>
    <xf numFmtId="0" fontId="31" fillId="7" borderId="0" xfId="0" applyFont="1" applyFill="1" applyProtection="1">
      <protection locked="0"/>
    </xf>
    <xf numFmtId="0" fontId="13" fillId="7" borderId="0" xfId="0" applyFont="1" applyFill="1" applyAlignment="1" applyProtection="1">
      <alignment vertical="center"/>
      <protection locked="0"/>
    </xf>
    <xf numFmtId="0" fontId="13" fillId="7" borderId="0" xfId="0" applyFont="1" applyFill="1" applyAlignment="1" applyProtection="1">
      <alignment horizontal="center" vertical="center"/>
      <protection locked="0"/>
    </xf>
    <xf numFmtId="0" fontId="13" fillId="7" borderId="8" xfId="0" applyFont="1" applyFill="1" applyBorder="1" applyAlignment="1" applyProtection="1">
      <alignment vertical="center"/>
      <protection locked="0"/>
    </xf>
    <xf numFmtId="0" fontId="13" fillId="7" borderId="5" xfId="0" applyFont="1" applyFill="1" applyBorder="1" applyAlignment="1" applyProtection="1">
      <alignment vertical="center"/>
      <protection locked="0"/>
    </xf>
    <xf numFmtId="0" fontId="13" fillId="7" borderId="6" xfId="0" applyFont="1" applyFill="1" applyBorder="1" applyAlignment="1" applyProtection="1">
      <alignment vertical="center"/>
      <protection locked="0"/>
    </xf>
    <xf numFmtId="0" fontId="0" fillId="7" borderId="6" xfId="0" applyFill="1" applyBorder="1" applyProtection="1">
      <protection locked="0"/>
    </xf>
    <xf numFmtId="0" fontId="13" fillId="7" borderId="2" xfId="0" applyFont="1" applyFill="1" applyBorder="1" applyAlignment="1" applyProtection="1">
      <alignment vertical="center"/>
      <protection locked="0"/>
    </xf>
    <xf numFmtId="0" fontId="13" fillId="7" borderId="3" xfId="0" applyFont="1" applyFill="1" applyBorder="1" applyAlignment="1" applyProtection="1">
      <alignment vertical="center"/>
      <protection locked="0"/>
    </xf>
    <xf numFmtId="0" fontId="0" fillId="7" borderId="3" xfId="0" applyFill="1" applyBorder="1" applyProtection="1">
      <protection locked="0"/>
    </xf>
    <xf numFmtId="0" fontId="9" fillId="7" borderId="9" xfId="0" applyFont="1" applyFill="1" applyBorder="1" applyAlignment="1" applyProtection="1">
      <alignment vertical="center"/>
      <protection locked="0"/>
    </xf>
    <xf numFmtId="0" fontId="9" fillId="7" borderId="8" xfId="0" applyFont="1" applyFill="1" applyBorder="1" applyAlignment="1" applyProtection="1">
      <alignment vertical="center"/>
      <protection locked="0"/>
    </xf>
    <xf numFmtId="0" fontId="6" fillId="7" borderId="0" xfId="0" applyFont="1" applyFill="1" applyAlignment="1" applyProtection="1">
      <alignment vertical="center" wrapText="1"/>
      <protection locked="0"/>
    </xf>
    <xf numFmtId="0" fontId="6" fillId="7" borderId="9" xfId="0" applyFont="1" applyFill="1" applyBorder="1" applyAlignment="1" applyProtection="1">
      <alignment vertical="center" wrapText="1"/>
      <protection locked="0"/>
    </xf>
    <xf numFmtId="0" fontId="6" fillId="7" borderId="8" xfId="0" applyFont="1" applyFill="1" applyBorder="1" applyAlignment="1" applyProtection="1">
      <alignment vertical="center"/>
      <protection locked="0"/>
    </xf>
    <xf numFmtId="0" fontId="11" fillId="7" borderId="9" xfId="0" applyFont="1" applyFill="1" applyBorder="1" applyAlignment="1" applyProtection="1">
      <alignment vertical="center"/>
      <protection locked="0"/>
    </xf>
    <xf numFmtId="0" fontId="27" fillId="7" borderId="3" xfId="0" applyFont="1" applyFill="1" applyBorder="1" applyAlignment="1" applyProtection="1">
      <alignment vertical="center"/>
      <protection locked="0"/>
    </xf>
    <xf numFmtId="0" fontId="27" fillId="7" borderId="0" xfId="0" applyFont="1" applyFill="1" applyAlignment="1" applyProtection="1">
      <alignment vertical="center"/>
      <protection locked="0"/>
    </xf>
    <xf numFmtId="0" fontId="3" fillId="7" borderId="0" xfId="0" applyFont="1" applyFill="1" applyAlignment="1" applyProtection="1">
      <alignment vertical="center" wrapText="1"/>
      <protection locked="0"/>
    </xf>
    <xf numFmtId="0" fontId="11" fillId="7" borderId="3" xfId="0" applyFont="1" applyFill="1" applyBorder="1" applyAlignment="1" applyProtection="1">
      <alignment vertical="center"/>
      <protection locked="0"/>
    </xf>
    <xf numFmtId="0" fontId="0" fillId="0" borderId="0" xfId="0" applyProtection="1">
      <protection locked="0"/>
    </xf>
    <xf numFmtId="0" fontId="28" fillId="7" borderId="0" xfId="0" applyFont="1" applyFill="1" applyAlignment="1" applyProtection="1">
      <alignment vertical="center" textRotation="90" wrapText="1"/>
      <protection locked="0"/>
    </xf>
    <xf numFmtId="0" fontId="28" fillId="7" borderId="0" xfId="0" applyFont="1" applyFill="1" applyAlignment="1" applyProtection="1">
      <alignment vertical="center"/>
      <protection locked="0"/>
    </xf>
    <xf numFmtId="0" fontId="28" fillId="7" borderId="0" xfId="0" applyFont="1" applyFill="1" applyAlignment="1" applyProtection="1">
      <alignment vertical="center" wrapText="1"/>
      <protection locked="0"/>
    </xf>
    <xf numFmtId="0" fontId="13" fillId="7" borderId="0" xfId="0" applyFont="1" applyFill="1" applyAlignment="1" applyProtection="1">
      <alignment vertical="center" wrapText="1"/>
      <protection locked="0"/>
    </xf>
    <xf numFmtId="0" fontId="3" fillId="7" borderId="0" xfId="0" applyFont="1" applyFill="1" applyProtection="1">
      <protection locked="0"/>
    </xf>
    <xf numFmtId="0" fontId="27" fillId="7" borderId="0" xfId="0" applyFont="1" applyFill="1" applyProtection="1">
      <protection locked="0"/>
    </xf>
    <xf numFmtId="3" fontId="13" fillId="7" borderId="0" xfId="0" applyNumberFormat="1" applyFont="1" applyFill="1" applyAlignment="1" applyProtection="1">
      <alignment vertical="center" wrapText="1"/>
      <protection locked="0"/>
    </xf>
    <xf numFmtId="0" fontId="6" fillId="7" borderId="9" xfId="0" applyFont="1" applyFill="1" applyBorder="1" applyAlignment="1" applyProtection="1">
      <alignment vertical="center"/>
      <protection locked="0"/>
    </xf>
    <xf numFmtId="0" fontId="6" fillId="7" borderId="8" xfId="0" applyFont="1" applyFill="1" applyBorder="1" applyAlignment="1" applyProtection="1">
      <alignment vertical="center" wrapText="1"/>
      <protection locked="0"/>
    </xf>
    <xf numFmtId="0" fontId="3" fillId="7" borderId="6" xfId="0" applyFont="1" applyFill="1" applyBorder="1" applyAlignment="1" applyProtection="1">
      <alignment vertical="center"/>
      <protection locked="0"/>
    </xf>
    <xf numFmtId="0" fontId="3" fillId="7" borderId="7" xfId="0" applyFont="1" applyFill="1" applyBorder="1" applyAlignment="1" applyProtection="1">
      <alignment vertical="center"/>
      <protection locked="0"/>
    </xf>
    <xf numFmtId="0" fontId="2" fillId="7"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27" fillId="7" borderId="0" xfId="0" applyFont="1" applyFill="1" applyAlignment="1" applyProtection="1">
      <alignment wrapText="1"/>
      <protection locked="0"/>
    </xf>
    <xf numFmtId="4" fontId="11" fillId="7" borderId="0" xfId="0" applyNumberFormat="1" applyFont="1" applyFill="1" applyAlignment="1" applyProtection="1">
      <alignment vertical="center"/>
      <protection locked="0"/>
    </xf>
    <xf numFmtId="0" fontId="2" fillId="7" borderId="0" xfId="0" applyFont="1" applyFill="1" applyAlignment="1" applyProtection="1">
      <alignment wrapText="1"/>
      <protection locked="0"/>
    </xf>
    <xf numFmtId="0" fontId="9" fillId="7" borderId="0" xfId="0" applyFont="1" applyFill="1" applyAlignment="1" applyProtection="1">
      <alignment vertical="top" wrapText="1"/>
      <protection locked="0"/>
    </xf>
    <xf numFmtId="0" fontId="6" fillId="7" borderId="0" xfId="0" applyFont="1" applyFill="1" applyAlignment="1" applyProtection="1">
      <alignment horizontal="left" vertical="center"/>
      <protection locked="0"/>
    </xf>
    <xf numFmtId="0" fontId="6" fillId="7" borderId="0" xfId="0" applyFont="1" applyFill="1" applyProtection="1">
      <protection locked="0"/>
    </xf>
    <xf numFmtId="0" fontId="7" fillId="7" borderId="0" xfId="0" applyFont="1" applyFill="1" applyAlignment="1" applyProtection="1">
      <alignment horizontal="left" vertical="center"/>
      <protection locked="0"/>
    </xf>
    <xf numFmtId="0" fontId="13" fillId="7" borderId="0" xfId="0" applyFont="1" applyFill="1" applyProtection="1">
      <protection locked="0"/>
    </xf>
    <xf numFmtId="0" fontId="0" fillId="7" borderId="0" xfId="0" applyFill="1" applyAlignment="1" applyProtection="1">
      <alignment vertical="top"/>
      <protection locked="0"/>
    </xf>
    <xf numFmtId="0" fontId="49" fillId="7" borderId="0" xfId="0" applyFont="1" applyFill="1" applyAlignment="1" applyProtection="1">
      <alignment horizontal="center" vertical="center"/>
      <protection locked="0"/>
    </xf>
    <xf numFmtId="0" fontId="32" fillId="7" borderId="0" xfId="0" applyFont="1" applyFill="1" applyAlignment="1" applyProtection="1">
      <alignment horizontal="left" vertical="center"/>
      <protection locked="0"/>
    </xf>
    <xf numFmtId="0" fontId="49" fillId="7" borderId="0" xfId="0" applyFont="1" applyFill="1" applyAlignment="1" applyProtection="1">
      <alignment vertical="center"/>
      <protection locked="0"/>
    </xf>
    <xf numFmtId="0" fontId="3" fillId="0" borderId="0" xfId="0" applyFont="1" applyAlignment="1" applyProtection="1">
      <alignment vertical="center"/>
      <protection locked="0"/>
    </xf>
    <xf numFmtId="0" fontId="27" fillId="7" borderId="0" xfId="0" applyFont="1" applyFill="1" applyAlignment="1" applyProtection="1">
      <alignment vertical="center" wrapText="1"/>
      <protection locked="0"/>
    </xf>
    <xf numFmtId="4" fontId="12" fillId="7" borderId="3" xfId="0" applyNumberFormat="1" applyFont="1" applyFill="1" applyBorder="1" applyAlignment="1" applyProtection="1">
      <alignment horizontal="left" vertical="center"/>
      <protection locked="0"/>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9" fillId="4" borderId="0" xfId="0" applyFont="1" applyFill="1" applyAlignment="1" applyProtection="1">
      <alignment horizontal="left" vertical="center"/>
      <protection locked="0"/>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0" fontId="2" fillId="7" borderId="0" xfId="0" applyFont="1" applyFill="1" applyAlignment="1" applyProtection="1">
      <alignment horizontal="center"/>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0" fontId="11" fillId="7" borderId="3" xfId="0" applyFont="1" applyFill="1" applyBorder="1" applyAlignment="1" applyProtection="1">
      <alignment horizontal="left" vertical="center"/>
      <protection locked="0"/>
    </xf>
    <xf numFmtId="0" fontId="9" fillId="7" borderId="0" xfId="0" applyFont="1" applyFill="1" applyAlignment="1" applyProtection="1">
      <alignment horizontal="left" vertical="center"/>
      <protection locked="0"/>
    </xf>
    <xf numFmtId="0" fontId="11" fillId="7" borderId="3" xfId="0" applyFont="1" applyFill="1" applyBorder="1" applyAlignment="1" applyProtection="1">
      <alignment horizontal="left" vertical="center" wrapText="1"/>
      <protection locked="0"/>
    </xf>
    <xf numFmtId="0" fontId="3" fillId="7" borderId="3" xfId="0"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wrapText="1"/>
      <protection locked="0"/>
    </xf>
    <xf numFmtId="4" fontId="11" fillId="7" borderId="3" xfId="0" applyNumberFormat="1" applyFont="1" applyFill="1" applyBorder="1" applyAlignment="1" applyProtection="1">
      <alignment horizontal="left" vertical="center"/>
      <protection locked="0"/>
    </xf>
    <xf numFmtId="4" fontId="11" fillId="7" borderId="0" xfId="0" applyNumberFormat="1" applyFont="1" applyFill="1" applyAlignment="1" applyProtection="1">
      <alignment horizontal="left" vertical="center"/>
      <protection locked="0"/>
    </xf>
    <xf numFmtId="0" fontId="27" fillId="7" borderId="0" xfId="0" applyFont="1" applyFill="1" applyAlignment="1" applyProtection="1">
      <alignment horizontal="left" vertical="center"/>
      <protection locked="0"/>
    </xf>
    <xf numFmtId="0" fontId="27" fillId="7" borderId="3" xfId="0" applyFont="1" applyFill="1" applyBorder="1" applyAlignment="1" applyProtection="1">
      <alignment horizontal="left" vertical="center"/>
      <protection locked="0"/>
    </xf>
    <xf numFmtId="0" fontId="2" fillId="3" borderId="0" xfId="0" applyFont="1" applyFill="1" applyAlignment="1" applyProtection="1">
      <alignment horizontal="center"/>
      <protection locked="0"/>
    </xf>
    <xf numFmtId="0" fontId="11" fillId="7" borderId="0" xfId="0" applyFont="1" applyFill="1" applyAlignment="1" applyProtection="1">
      <alignment horizontal="left" vertical="center"/>
      <protection locked="0"/>
    </xf>
    <xf numFmtId="0" fontId="30" fillId="7" borderId="0" xfId="0" applyFont="1" applyFill="1" applyAlignment="1" applyProtection="1">
      <alignment horizontal="left" vertical="center"/>
      <protection locked="0"/>
    </xf>
    <xf numFmtId="0" fontId="32" fillId="7" borderId="3" xfId="0" applyFont="1" applyFill="1" applyBorder="1" applyAlignment="1" applyProtection="1">
      <alignment horizontal="left" vertical="center"/>
      <protection locked="0"/>
    </xf>
    <xf numFmtId="0" fontId="27" fillId="7" borderId="3" xfId="0" applyFont="1" applyFill="1" applyBorder="1" applyAlignment="1" applyProtection="1">
      <alignment horizontal="left" vertical="center" wrapText="1"/>
      <protection locked="0"/>
    </xf>
    <xf numFmtId="0" fontId="27" fillId="7" borderId="0" xfId="0" applyFont="1" applyFill="1" applyAlignment="1" applyProtection="1">
      <alignment horizontal="left" vertical="center" wrapText="1"/>
      <protection locked="0"/>
    </xf>
    <xf numFmtId="0" fontId="3" fillId="7" borderId="0" xfId="0" applyFont="1" applyFill="1" applyAlignment="1" applyProtection="1">
      <alignment horizontal="left" vertical="center"/>
      <protection locked="0"/>
    </xf>
    <xf numFmtId="0" fontId="3" fillId="7" borderId="0" xfId="0" applyFont="1" applyFill="1" applyAlignment="1" applyProtection="1">
      <alignment horizontal="center" vertical="center"/>
      <protection locked="0"/>
    </xf>
    <xf numFmtId="166" fontId="3" fillId="7" borderId="9" xfId="0" applyNumberFormat="1" applyFont="1" applyFill="1" applyBorder="1" applyAlignment="1" applyProtection="1">
      <alignment vertical="center"/>
      <protection locked="0"/>
    </xf>
    <xf numFmtId="3" fontId="3" fillId="7" borderId="8" xfId="0" applyNumberFormat="1" applyFont="1" applyFill="1" applyBorder="1" applyAlignment="1" applyProtection="1">
      <alignment vertical="center"/>
      <protection locked="0"/>
    </xf>
    <xf numFmtId="0" fontId="2" fillId="7" borderId="0" xfId="0" applyFont="1" applyFill="1"/>
    <xf numFmtId="0" fontId="9" fillId="7" borderId="0" xfId="0" applyFont="1" applyFill="1" applyAlignment="1">
      <alignment horizontal="left" vertical="center"/>
    </xf>
    <xf numFmtId="0" fontId="27" fillId="7" borderId="0" xfId="0" applyFont="1" applyFill="1" applyAlignment="1">
      <alignment horizontal="left" vertical="center"/>
    </xf>
    <xf numFmtId="0" fontId="52" fillId="7" borderId="0" xfId="0" applyFont="1" applyFill="1" applyProtection="1">
      <protection locked="0"/>
    </xf>
    <xf numFmtId="0" fontId="55" fillId="7" borderId="0" xfId="0" applyFont="1" applyFill="1" applyAlignment="1">
      <alignment vertical="center"/>
    </xf>
    <xf numFmtId="0" fontId="56" fillId="7" borderId="0" xfId="0" applyFont="1" applyFill="1" applyAlignment="1">
      <alignment vertical="center"/>
    </xf>
    <xf numFmtId="0" fontId="57" fillId="7" borderId="0" xfId="0" applyFont="1" applyFill="1" applyAlignment="1">
      <alignment vertical="center"/>
    </xf>
    <xf numFmtId="0" fontId="53" fillId="7" borderId="0" xfId="0" applyFont="1" applyFill="1"/>
    <xf numFmtId="49" fontId="55" fillId="7" borderId="0" xfId="0" applyNumberFormat="1" applyFont="1" applyFill="1"/>
    <xf numFmtId="3" fontId="56" fillId="7" borderId="0" xfId="0" applyNumberFormat="1" applyFont="1" applyFill="1" applyAlignment="1">
      <alignment vertical="center"/>
    </xf>
    <xf numFmtId="0" fontId="54" fillId="7" borderId="0" xfId="0" applyFont="1" applyFill="1" applyAlignment="1">
      <alignment vertical="center"/>
    </xf>
    <xf numFmtId="0" fontId="61" fillId="13" borderId="0" xfId="0" applyFont="1" applyFill="1" applyAlignment="1">
      <alignment horizontal="center" vertical="center" wrapText="1"/>
    </xf>
    <xf numFmtId="0" fontId="58" fillId="7" borderId="0" xfId="0" applyFont="1" applyFill="1" applyAlignment="1">
      <alignment horizontal="center" vertical="center"/>
    </xf>
    <xf numFmtId="0" fontId="54" fillId="7" borderId="0" xfId="0" applyFont="1" applyFill="1" applyAlignment="1">
      <alignment vertical="top" wrapText="1"/>
    </xf>
    <xf numFmtId="0" fontId="0" fillId="0" borderId="10" xfId="0" applyBorder="1" applyAlignment="1" applyProtection="1">
      <alignment wrapText="1"/>
      <protection locked="0"/>
    </xf>
    <xf numFmtId="0" fontId="56" fillId="7" borderId="0" xfId="0" applyFont="1" applyFill="1"/>
    <xf numFmtId="0" fontId="9" fillId="0" borderId="0" xfId="0" applyFont="1" applyAlignment="1" applyProtection="1">
      <alignment horizontal="left" vertical="center"/>
      <protection locked="0"/>
    </xf>
    <xf numFmtId="4" fontId="58" fillId="7" borderId="0" xfId="0" applyNumberFormat="1" applyFont="1" applyFill="1" applyAlignment="1">
      <alignment horizontal="center" vertical="center" wrapText="1"/>
    </xf>
    <xf numFmtId="0" fontId="11" fillId="7" borderId="0" xfId="0" applyFont="1" applyFill="1" applyAlignment="1" applyProtection="1">
      <alignment vertical="center" wrapText="1"/>
      <protection locked="0"/>
    </xf>
    <xf numFmtId="0" fontId="12" fillId="7" borderId="0" xfId="0" applyFont="1" applyFill="1" applyAlignment="1" applyProtection="1">
      <alignment horizontal="left" vertical="center"/>
      <protection locked="0"/>
    </xf>
    <xf numFmtId="0" fontId="9" fillId="7" borderId="0" xfId="0" applyFont="1" applyFill="1" applyAlignment="1" applyProtection="1">
      <alignment vertical="center" wrapText="1"/>
      <protection locked="0"/>
    </xf>
    <xf numFmtId="0" fontId="9" fillId="7" borderId="0" xfId="0" applyFont="1" applyFill="1" applyAlignment="1" applyProtection="1">
      <alignment horizontal="left" vertical="center" wrapText="1"/>
      <protection locked="0"/>
    </xf>
    <xf numFmtId="0" fontId="64" fillId="7" borderId="1" xfId="0" applyFont="1" applyFill="1" applyBorder="1"/>
    <xf numFmtId="0" fontId="64" fillId="7" borderId="1" xfId="0" applyFont="1" applyFill="1" applyBorder="1" applyAlignment="1">
      <alignment wrapText="1"/>
    </xf>
    <xf numFmtId="2" fontId="64" fillId="7" borderId="1" xfId="0" applyNumberFormat="1" applyFont="1" applyFill="1" applyBorder="1"/>
    <xf numFmtId="0" fontId="6" fillId="4" borderId="0" xfId="0" applyFont="1" applyFill="1" applyAlignment="1" applyProtection="1">
      <alignment horizontal="left" vertical="center"/>
      <protection locked="0"/>
    </xf>
    <xf numFmtId="2" fontId="64" fillId="7" borderId="0" xfId="0" applyNumberFormat="1" applyFont="1" applyFill="1"/>
    <xf numFmtId="0" fontId="64" fillId="7" borderId="1" xfId="0" applyFont="1" applyFill="1" applyBorder="1" applyAlignment="1">
      <alignment horizontal="center"/>
    </xf>
    <xf numFmtId="1" fontId="64" fillId="7" borderId="1" xfId="0" applyNumberFormat="1" applyFont="1" applyFill="1" applyBorder="1"/>
    <xf numFmtId="0" fontId="64" fillId="7" borderId="0" xfId="0" applyFont="1" applyFill="1"/>
    <xf numFmtId="0" fontId="64" fillId="7" borderId="0" xfId="0" applyFont="1" applyFill="1" applyAlignment="1">
      <alignment horizontal="center"/>
    </xf>
    <xf numFmtId="0" fontId="64" fillId="7" borderId="0" xfId="0" applyFont="1" applyFill="1" applyAlignment="1">
      <alignment wrapText="1"/>
    </xf>
    <xf numFmtId="10" fontId="64" fillId="7" borderId="0" xfId="0" applyNumberFormat="1" applyFont="1" applyFill="1"/>
    <xf numFmtId="9" fontId="64" fillId="7" borderId="0" xfId="0" applyNumberFormat="1" applyFont="1" applyFill="1"/>
    <xf numFmtId="0" fontId="16" fillId="7" borderId="0" xfId="0" applyFont="1" applyFill="1" applyAlignment="1">
      <alignment horizontal="center" vertical="center"/>
    </xf>
    <xf numFmtId="0" fontId="16" fillId="0" borderId="0" xfId="0" applyFont="1" applyAlignment="1">
      <alignment horizontal="center"/>
    </xf>
    <xf numFmtId="0" fontId="18" fillId="7" borderId="0" xfId="0" applyFont="1" applyFill="1"/>
    <xf numFmtId="3" fontId="18" fillId="7" borderId="0" xfId="0" applyNumberFormat="1" applyFont="1" applyFill="1" applyAlignment="1">
      <alignment horizontal="center" vertical="center"/>
    </xf>
    <xf numFmtId="0" fontId="18" fillId="0" borderId="0" xfId="0" applyFont="1" applyAlignment="1">
      <alignment vertical="center"/>
    </xf>
    <xf numFmtId="2" fontId="18" fillId="7" borderId="0" xfId="0" applyNumberFormat="1" applyFont="1" applyFill="1" applyAlignment="1">
      <alignment horizontal="center" vertical="center"/>
    </xf>
    <xf numFmtId="0" fontId="65" fillId="7" borderId="0" xfId="0" applyFont="1" applyFill="1"/>
    <xf numFmtId="0" fontId="18" fillId="7" borderId="0" xfId="0" applyFont="1" applyFill="1" applyAlignment="1">
      <alignment vertical="center"/>
    </xf>
    <xf numFmtId="0" fontId="18" fillId="7" borderId="0" xfId="0" applyFont="1" applyFill="1" applyAlignment="1">
      <alignment vertical="center" wrapText="1"/>
    </xf>
    <xf numFmtId="49" fontId="6" fillId="7" borderId="0" xfId="0" applyNumberFormat="1" applyFont="1" applyFill="1" applyAlignment="1">
      <alignment horizontal="center"/>
    </xf>
    <xf numFmtId="49" fontId="6" fillId="7" borderId="0" xfId="0" applyNumberFormat="1" applyFont="1" applyFill="1"/>
    <xf numFmtId="3" fontId="3" fillId="7" borderId="0" xfId="0" applyNumberFormat="1" applyFont="1" applyFill="1" applyAlignment="1">
      <alignment horizontal="center" vertical="center"/>
    </xf>
    <xf numFmtId="0" fontId="3" fillId="7" borderId="0" xfId="0" applyFont="1" applyFill="1" applyAlignment="1">
      <alignment vertical="center"/>
    </xf>
    <xf numFmtId="0" fontId="6" fillId="7" borderId="0" xfId="0" applyFont="1" applyFill="1" applyAlignment="1">
      <alignment vertical="center"/>
    </xf>
    <xf numFmtId="0" fontId="6" fillId="7" borderId="0" xfId="0" applyFont="1" applyFill="1" applyAlignment="1">
      <alignment horizontal="right" vertical="center"/>
    </xf>
    <xf numFmtId="3" fontId="3" fillId="7" borderId="0" xfId="0" applyNumberFormat="1" applyFont="1" applyFill="1" applyAlignment="1">
      <alignment vertical="center"/>
    </xf>
    <xf numFmtId="0" fontId="6" fillId="7" borderId="0" xfId="0" applyFont="1" applyFill="1" applyAlignment="1">
      <alignment horizontal="center" vertical="center"/>
    </xf>
    <xf numFmtId="3" fontId="6" fillId="7" borderId="0" xfId="0" applyNumberFormat="1" applyFont="1" applyFill="1" applyAlignment="1">
      <alignment horizontal="center" vertical="center"/>
    </xf>
    <xf numFmtId="0" fontId="3" fillId="7" borderId="0" xfId="0" applyFont="1" applyFill="1" applyAlignment="1">
      <alignment horizontal="center" vertical="center"/>
    </xf>
    <xf numFmtId="167" fontId="3" fillId="7" borderId="0" xfId="2" applyNumberFormat="1" applyFont="1" applyFill="1" applyBorder="1" applyAlignment="1" applyProtection="1">
      <alignment vertical="center"/>
    </xf>
    <xf numFmtId="0" fontId="2" fillId="7" borderId="0" xfId="0" applyFont="1" applyFill="1" applyAlignment="1">
      <alignment horizontal="center"/>
    </xf>
    <xf numFmtId="49" fontId="2" fillId="7" borderId="0" xfId="0" applyNumberFormat="1" applyFont="1" applyFill="1"/>
    <xf numFmtId="167" fontId="2" fillId="7" borderId="0" xfId="2" applyNumberFormat="1" applyFont="1" applyFill="1" applyBorder="1" applyProtection="1"/>
    <xf numFmtId="0" fontId="5" fillId="7" borderId="0" xfId="0" applyFont="1" applyFill="1" applyAlignment="1">
      <alignment horizontal="center"/>
    </xf>
    <xf numFmtId="3" fontId="2" fillId="7" borderId="0" xfId="0" applyNumberFormat="1" applyFont="1" applyFill="1" applyAlignment="1">
      <alignment horizontal="center"/>
    </xf>
    <xf numFmtId="9" fontId="2" fillId="7" borderId="0" xfId="2" applyFont="1" applyFill="1" applyBorder="1" applyAlignment="1" applyProtection="1">
      <alignment horizontal="center"/>
    </xf>
    <xf numFmtId="3" fontId="3" fillId="0" borderId="10" xfId="0" applyNumberFormat="1" applyFont="1" applyBorder="1" applyAlignment="1" applyProtection="1">
      <alignment vertical="center"/>
      <protection locked="0"/>
    </xf>
    <xf numFmtId="0" fontId="3" fillId="0" borderId="11" xfId="0" applyFont="1" applyBorder="1" applyAlignment="1" applyProtection="1">
      <alignment vertical="center"/>
      <protection locked="0"/>
    </xf>
    <xf numFmtId="0" fontId="3" fillId="0" borderId="12" xfId="0" applyFont="1" applyBorder="1" applyAlignment="1" applyProtection="1">
      <alignment vertical="center"/>
      <protection locked="0"/>
    </xf>
    <xf numFmtId="0" fontId="3" fillId="0" borderId="10" xfId="0" applyFont="1" applyBorder="1" applyAlignment="1" applyProtection="1">
      <alignment vertical="center"/>
      <protection locked="0"/>
    </xf>
    <xf numFmtId="10" fontId="18" fillId="7" borderId="0" xfId="2" applyNumberFormat="1" applyFont="1" applyFill="1" applyBorder="1" applyAlignment="1" applyProtection="1">
      <alignment horizontal="center" vertical="center"/>
    </xf>
    <xf numFmtId="167" fontId="64" fillId="7" borderId="0" xfId="2" applyNumberFormat="1" applyFont="1" applyFill="1" applyBorder="1" applyProtection="1"/>
    <xf numFmtId="4" fontId="67" fillId="0" borderId="0" xfId="0" applyNumberFormat="1" applyFont="1" applyAlignment="1">
      <alignment horizontal="center" vertical="center" wrapText="1"/>
    </xf>
    <xf numFmtId="4" fontId="67" fillId="9" borderId="0" xfId="0" applyNumberFormat="1" applyFont="1" applyFill="1" applyAlignment="1">
      <alignment horizontal="center" vertical="center" wrapText="1"/>
    </xf>
    <xf numFmtId="0" fontId="70" fillId="13" borderId="0" xfId="0" applyFont="1" applyFill="1" applyAlignment="1">
      <alignment horizontal="center" vertical="center" wrapText="1"/>
    </xf>
    <xf numFmtId="0" fontId="67" fillId="7" borderId="0" xfId="0" applyFont="1" applyFill="1" applyAlignment="1">
      <alignment horizontal="center" vertical="center"/>
    </xf>
    <xf numFmtId="4" fontId="67" fillId="7" borderId="0" xfId="0" applyNumberFormat="1" applyFont="1" applyFill="1" applyAlignment="1">
      <alignment horizontal="center" vertical="center" wrapText="1"/>
    </xf>
    <xf numFmtId="169" fontId="64" fillId="7" borderId="0" xfId="4" applyNumberFormat="1" applyFont="1" applyFill="1" applyBorder="1" applyProtection="1"/>
    <xf numFmtId="170" fontId="64" fillId="7" borderId="0" xfId="5" applyNumberFormat="1" applyFont="1" applyFill="1" applyBorder="1" applyProtection="1"/>
    <xf numFmtId="0" fontId="19" fillId="4" borderId="10" xfId="0" applyFont="1" applyFill="1" applyBorder="1" applyAlignment="1" applyProtection="1">
      <alignment horizontal="center" vertical="center"/>
      <protection locked="0"/>
    </xf>
    <xf numFmtId="0" fontId="13" fillId="7" borderId="1" xfId="0" applyFont="1" applyFill="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10" fontId="13" fillId="0" borderId="10" xfId="0" applyNumberFormat="1" applyFont="1" applyBorder="1" applyAlignment="1" applyProtection="1">
      <alignment horizontal="center" vertical="center"/>
      <protection locked="0"/>
    </xf>
    <xf numFmtId="167" fontId="13" fillId="0" borderId="10" xfId="0" applyNumberFormat="1" applyFont="1" applyBorder="1" applyAlignment="1" applyProtection="1">
      <alignment horizontal="center" vertical="center"/>
      <protection locked="0"/>
    </xf>
    <xf numFmtId="0" fontId="2" fillId="0" borderId="1" xfId="0" applyFont="1" applyBorder="1" applyAlignment="1" applyProtection="1">
      <alignment horizontal="center"/>
      <protection locked="0"/>
    </xf>
    <xf numFmtId="0" fontId="28" fillId="4" borderId="1" xfId="0" applyFont="1" applyFill="1" applyBorder="1" applyAlignment="1" applyProtection="1">
      <alignment horizontal="center"/>
      <protection locked="0"/>
    </xf>
    <xf numFmtId="0" fontId="6" fillId="4" borderId="2" xfId="0" applyFont="1" applyFill="1" applyBorder="1" applyAlignment="1" applyProtection="1">
      <alignment vertical="center"/>
      <protection locked="0"/>
    </xf>
    <xf numFmtId="0" fontId="6" fillId="4" borderId="3" xfId="0" applyFont="1" applyFill="1" applyBorder="1" applyAlignment="1" applyProtection="1">
      <alignment vertical="center"/>
      <protection locked="0"/>
    </xf>
    <xf numFmtId="0" fontId="6" fillId="4" borderId="4" xfId="0" applyFont="1" applyFill="1" applyBorder="1" applyAlignment="1" applyProtection="1">
      <alignment vertical="center"/>
      <protection locked="0"/>
    </xf>
    <xf numFmtId="0" fontId="6" fillId="4" borderId="5" xfId="0" applyFont="1" applyFill="1" applyBorder="1" applyAlignment="1" applyProtection="1">
      <alignment vertical="center"/>
      <protection locked="0"/>
    </xf>
    <xf numFmtId="0" fontId="6" fillId="4" borderId="6" xfId="0" applyFont="1" applyFill="1" applyBorder="1" applyAlignment="1" applyProtection="1">
      <alignment vertical="center"/>
      <protection locked="0"/>
    </xf>
    <xf numFmtId="0" fontId="6" fillId="4" borderId="7" xfId="0" applyFont="1" applyFill="1" applyBorder="1" applyAlignment="1" applyProtection="1">
      <alignment vertical="center"/>
      <protection locked="0"/>
    </xf>
    <xf numFmtId="0" fontId="53" fillId="0" borderId="0" xfId="0" applyFont="1"/>
    <xf numFmtId="0" fontId="2" fillId="0" borderId="0" xfId="0" applyFont="1"/>
    <xf numFmtId="49" fontId="2" fillId="0" borderId="0" xfId="0" applyNumberFormat="1" applyFont="1" applyProtection="1">
      <protection locked="0"/>
    </xf>
    <xf numFmtId="3" fontId="2" fillId="0" borderId="0" xfId="0" applyNumberFormat="1" applyFont="1" applyProtection="1">
      <protection locked="0"/>
    </xf>
    <xf numFmtId="49" fontId="28" fillId="4" borderId="5" xfId="0" applyNumberFormat="1" applyFont="1" applyFill="1" applyBorder="1" applyAlignment="1" applyProtection="1">
      <alignment vertical="center"/>
      <protection locked="0"/>
    </xf>
    <xf numFmtId="49" fontId="28" fillId="4" borderId="6" xfId="0" applyNumberFormat="1" applyFont="1" applyFill="1" applyBorder="1" applyAlignment="1" applyProtection="1">
      <alignment vertical="center"/>
      <protection locked="0"/>
    </xf>
    <xf numFmtId="49" fontId="28" fillId="4" borderId="7" xfId="0" applyNumberFormat="1" applyFont="1" applyFill="1" applyBorder="1" applyAlignment="1" applyProtection="1">
      <alignment vertical="center"/>
      <protection locked="0"/>
    </xf>
    <xf numFmtId="1" fontId="28" fillId="4" borderId="6" xfId="0" applyNumberFormat="1" applyFont="1" applyFill="1" applyBorder="1" applyAlignment="1" applyProtection="1">
      <alignment vertical="center"/>
      <protection locked="0"/>
    </xf>
    <xf numFmtId="14" fontId="28" fillId="4" borderId="6" xfId="0" applyNumberFormat="1" applyFont="1" applyFill="1" applyBorder="1" applyAlignment="1" applyProtection="1">
      <alignment vertical="center"/>
      <protection locked="0"/>
    </xf>
    <xf numFmtId="3" fontId="2" fillId="7" borderId="0" xfId="0" applyNumberFormat="1" applyFont="1" applyFill="1" applyProtection="1">
      <protection locked="0"/>
    </xf>
    <xf numFmtId="1" fontId="2" fillId="7" borderId="0" xfId="0" applyNumberFormat="1" applyFont="1" applyFill="1" applyProtection="1">
      <protection locked="0"/>
    </xf>
    <xf numFmtId="0" fontId="8" fillId="7" borderId="0" xfId="0" applyFont="1" applyFill="1" applyProtection="1">
      <protection locked="0"/>
    </xf>
    <xf numFmtId="3" fontId="8" fillId="7" borderId="0" xfId="0" applyNumberFormat="1" applyFont="1" applyFill="1" applyProtection="1">
      <protection locked="0"/>
    </xf>
    <xf numFmtId="168" fontId="8" fillId="7" borderId="0" xfId="0" applyNumberFormat="1" applyFont="1" applyFill="1" applyProtection="1">
      <protection locked="0"/>
    </xf>
    <xf numFmtId="2" fontId="2" fillId="7" borderId="0" xfId="0" applyNumberFormat="1" applyFont="1" applyFill="1" applyProtection="1">
      <protection locked="0"/>
    </xf>
    <xf numFmtId="0" fontId="2" fillId="14" borderId="2" xfId="0" applyFont="1" applyFill="1" applyBorder="1" applyProtection="1">
      <protection locked="0"/>
    </xf>
    <xf numFmtId="0" fontId="2" fillId="14" borderId="3" xfId="0" applyFont="1" applyFill="1" applyBorder="1" applyProtection="1">
      <protection locked="0"/>
    </xf>
    <xf numFmtId="0" fontId="2" fillId="14" borderId="4" xfId="0" applyFont="1" applyFill="1" applyBorder="1" applyProtection="1">
      <protection locked="0"/>
    </xf>
    <xf numFmtId="0" fontId="2" fillId="14" borderId="8" xfId="0" applyFont="1" applyFill="1" applyBorder="1" applyProtection="1">
      <protection locked="0"/>
    </xf>
    <xf numFmtId="0" fontId="2" fillId="14" borderId="0" xfId="0" applyFont="1" applyFill="1" applyProtection="1">
      <protection locked="0"/>
    </xf>
    <xf numFmtId="0" fontId="2" fillId="14" borderId="9" xfId="0" applyFont="1" applyFill="1" applyBorder="1" applyProtection="1">
      <protection locked="0"/>
    </xf>
    <xf numFmtId="0" fontId="2" fillId="14" borderId="5" xfId="0" applyFont="1" applyFill="1" applyBorder="1" applyProtection="1">
      <protection locked="0"/>
    </xf>
    <xf numFmtId="0" fontId="2" fillId="14" borderId="6" xfId="0" applyFont="1" applyFill="1" applyBorder="1" applyProtection="1">
      <protection locked="0"/>
    </xf>
    <xf numFmtId="0" fontId="2" fillId="14" borderId="7" xfId="0" applyFont="1" applyFill="1" applyBorder="1" applyProtection="1">
      <protection locked="0"/>
    </xf>
    <xf numFmtId="0" fontId="76" fillId="14" borderId="0" xfId="0" applyFont="1" applyFill="1" applyProtection="1">
      <protection locked="0"/>
    </xf>
    <xf numFmtId="0" fontId="76" fillId="14" borderId="0" xfId="0" applyFont="1" applyFill="1" applyAlignment="1" applyProtection="1">
      <alignment horizontal="center"/>
      <protection locked="0"/>
    </xf>
    <xf numFmtId="0" fontId="2" fillId="14" borderId="2" xfId="0" applyFont="1" applyFill="1" applyBorder="1"/>
    <xf numFmtId="0" fontId="2" fillId="14" borderId="3" xfId="0" applyFont="1" applyFill="1" applyBorder="1"/>
    <xf numFmtId="0" fontId="2" fillId="14" borderId="4" xfId="0" applyFont="1" applyFill="1" applyBorder="1"/>
    <xf numFmtId="0" fontId="2" fillId="14" borderId="8" xfId="0" applyFont="1" applyFill="1" applyBorder="1"/>
    <xf numFmtId="0" fontId="2" fillId="14" borderId="0" xfId="0" applyFont="1" applyFill="1"/>
    <xf numFmtId="0" fontId="37" fillId="14" borderId="0" xfId="0" applyFont="1" applyFill="1" applyAlignment="1">
      <alignment vertical="center"/>
    </xf>
    <xf numFmtId="0" fontId="2" fillId="14" borderId="9" xfId="0" applyFont="1" applyFill="1" applyBorder="1"/>
    <xf numFmtId="3" fontId="41" fillId="14" borderId="0" xfId="0" applyNumberFormat="1" applyFont="1" applyFill="1" applyAlignment="1">
      <alignment vertical="center"/>
    </xf>
    <xf numFmtId="3" fontId="42" fillId="14" borderId="0" xfId="0" applyNumberFormat="1" applyFont="1" applyFill="1"/>
    <xf numFmtId="0" fontId="38" fillId="14" borderId="0" xfId="0" applyFont="1" applyFill="1" applyAlignment="1">
      <alignment vertical="center"/>
    </xf>
    <xf numFmtId="3" fontId="43" fillId="14" borderId="0" xfId="0" applyNumberFormat="1" applyFont="1" applyFill="1" applyAlignment="1">
      <alignment vertical="center"/>
    </xf>
    <xf numFmtId="3" fontId="44" fillId="14" borderId="0" xfId="0" applyNumberFormat="1" applyFont="1" applyFill="1" applyAlignment="1">
      <alignment vertical="center"/>
    </xf>
    <xf numFmtId="3" fontId="45" fillId="14" borderId="0" xfId="0" applyNumberFormat="1" applyFont="1" applyFill="1" applyAlignment="1">
      <alignment vertical="center"/>
    </xf>
    <xf numFmtId="3" fontId="2" fillId="14" borderId="0" xfId="0" applyNumberFormat="1" applyFont="1" applyFill="1"/>
    <xf numFmtId="0" fontId="46" fillId="14" borderId="0" xfId="0" applyFont="1" applyFill="1" applyAlignment="1">
      <alignment vertical="center"/>
    </xf>
    <xf numFmtId="0" fontId="42" fillId="14" borderId="0" xfId="0" applyFont="1" applyFill="1"/>
    <xf numFmtId="3" fontId="46" fillId="14" borderId="0" xfId="0" applyNumberFormat="1" applyFont="1" applyFill="1" applyAlignment="1">
      <alignment vertical="center"/>
    </xf>
    <xf numFmtId="3" fontId="46" fillId="14" borderId="0" xfId="0" applyNumberFormat="1" applyFont="1" applyFill="1"/>
    <xf numFmtId="0" fontId="2" fillId="14" borderId="5" xfId="0" applyFont="1" applyFill="1" applyBorder="1"/>
    <xf numFmtId="0" fontId="2" fillId="14" borderId="6" xfId="0" applyFont="1" applyFill="1" applyBorder="1"/>
    <xf numFmtId="0" fontId="2" fillId="14" borderId="7" xfId="0" applyFont="1" applyFill="1" applyBorder="1"/>
    <xf numFmtId="0" fontId="64" fillId="7" borderId="0" xfId="0" applyFont="1" applyFill="1" applyProtection="1">
      <protection locked="0"/>
    </xf>
    <xf numFmtId="2" fontId="64" fillId="7" borderId="0" xfId="0" applyNumberFormat="1" applyFont="1" applyFill="1" applyProtection="1">
      <protection locked="0"/>
    </xf>
    <xf numFmtId="0" fontId="77" fillId="0" borderId="0" xfId="0" applyFont="1" applyAlignment="1">
      <alignment horizontal="center" vertical="center" readingOrder="1"/>
    </xf>
    <xf numFmtId="0" fontId="64" fillId="7" borderId="0" xfId="0" applyFont="1" applyFill="1" applyAlignment="1" applyProtection="1">
      <alignment horizontal="center"/>
      <protection locked="0"/>
    </xf>
    <xf numFmtId="0" fontId="6" fillId="4" borderId="2" xfId="0" applyFont="1" applyFill="1" applyBorder="1" applyAlignment="1" applyProtection="1">
      <alignment horizontal="center" vertical="center" wrapText="1"/>
      <protection locked="0"/>
    </xf>
    <xf numFmtId="0" fontId="6" fillId="4" borderId="3" xfId="0" applyFont="1" applyFill="1" applyBorder="1" applyAlignment="1" applyProtection="1">
      <alignment horizontal="center" vertical="center" wrapText="1"/>
      <protection locked="0"/>
    </xf>
    <xf numFmtId="0" fontId="6" fillId="4" borderId="4" xfId="0" applyFont="1" applyFill="1" applyBorder="1" applyAlignment="1" applyProtection="1">
      <alignment horizontal="center" vertical="center" wrapText="1"/>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protection locked="0"/>
    </xf>
    <xf numFmtId="0" fontId="11" fillId="7" borderId="3" xfId="0" applyFont="1" applyFill="1" applyBorder="1" applyAlignment="1" applyProtection="1">
      <alignment horizontal="left" vertical="center"/>
      <protection locked="0"/>
    </xf>
    <xf numFmtId="0" fontId="13" fillId="0" borderId="1"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28" fillId="4" borderId="1" xfId="0" applyFont="1" applyFill="1" applyBorder="1" applyAlignment="1" applyProtection="1">
      <alignment horizontal="center" vertical="center"/>
      <protection locked="0"/>
    </xf>
    <xf numFmtId="0" fontId="2" fillId="7" borderId="1" xfId="0" applyFont="1" applyFill="1" applyBorder="1" applyAlignment="1" applyProtection="1">
      <alignment horizontal="center" vertical="center"/>
      <protection locked="0"/>
    </xf>
    <xf numFmtId="0" fontId="13" fillId="7" borderId="1" xfId="0" applyFont="1" applyFill="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3" fillId="7" borderId="1" xfId="0" applyFont="1" applyFill="1" applyBorder="1" applyAlignment="1" applyProtection="1">
      <alignment horizontal="center" vertical="center" wrapText="1"/>
      <protection locked="0"/>
    </xf>
    <xf numFmtId="0" fontId="13" fillId="7" borderId="10" xfId="0" applyFont="1" applyFill="1" applyBorder="1" applyAlignment="1" applyProtection="1">
      <alignment horizontal="center" vertical="center"/>
      <protection locked="0"/>
    </xf>
    <xf numFmtId="0" fontId="13" fillId="7" borderId="11"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3" fillId="0" borderId="12" xfId="0" applyFont="1" applyBorder="1" applyAlignment="1" applyProtection="1">
      <alignment horizontal="left" vertical="center"/>
      <protection locked="0"/>
    </xf>
    <xf numFmtId="0" fontId="3" fillId="7" borderId="2" xfId="0"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wrapText="1"/>
      <protection locked="0"/>
    </xf>
    <xf numFmtId="0" fontId="3" fillId="7" borderId="4" xfId="0" applyFont="1" applyFill="1" applyBorder="1" applyAlignment="1" applyProtection="1">
      <alignment horizontal="center" vertical="center" wrapText="1"/>
      <protection locked="0"/>
    </xf>
    <xf numFmtId="0" fontId="3" fillId="7" borderId="8" xfId="0" applyFont="1" applyFill="1" applyBorder="1" applyAlignment="1" applyProtection="1">
      <alignment horizontal="center" vertical="center" wrapText="1"/>
      <protection locked="0"/>
    </xf>
    <xf numFmtId="0" fontId="3" fillId="7" borderId="0" xfId="0" applyFont="1" applyFill="1" applyAlignment="1" applyProtection="1">
      <alignment horizontal="center" vertical="center" wrapText="1"/>
      <protection locked="0"/>
    </xf>
    <xf numFmtId="0" fontId="3" fillId="7" borderId="9"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protection locked="0"/>
    </xf>
    <xf numFmtId="0" fontId="28" fillId="4" borderId="1" xfId="0" applyFont="1" applyFill="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9" fillId="7" borderId="0" xfId="0" applyFont="1" applyFill="1" applyAlignment="1" applyProtection="1">
      <alignment horizontal="left" vertical="center" wrapText="1"/>
      <protection locked="0"/>
    </xf>
    <xf numFmtId="0" fontId="7" fillId="3" borderId="0" xfId="0" applyFont="1" applyFill="1" applyAlignment="1" applyProtection="1">
      <alignment horizontal="left" vertical="center"/>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6" fillId="4" borderId="4"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0" fontId="9" fillId="0" borderId="0" xfId="0" applyFont="1" applyAlignment="1" applyProtection="1">
      <alignment horizontal="center" vertical="center"/>
      <protection locked="0"/>
    </xf>
    <xf numFmtId="0" fontId="3" fillId="7" borderId="11" xfId="0" applyFont="1" applyFill="1" applyBorder="1" applyAlignment="1" applyProtection="1">
      <alignment horizontal="center" vertical="center"/>
      <protection locked="0"/>
    </xf>
    <xf numFmtId="0" fontId="9" fillId="7" borderId="6" xfId="0" applyFont="1" applyFill="1" applyBorder="1" applyAlignment="1" applyProtection="1">
      <alignment horizontal="left" vertical="center" wrapText="1"/>
      <protection locked="0"/>
    </xf>
    <xf numFmtId="0" fontId="9" fillId="0" borderId="0" xfId="0" applyFont="1" applyAlignment="1" applyProtection="1">
      <alignment horizontal="left" vertical="center"/>
      <protection locked="0"/>
    </xf>
    <xf numFmtId="0" fontId="9" fillId="0" borderId="6" xfId="0" applyFont="1" applyBorder="1" applyAlignment="1" applyProtection="1">
      <alignment horizontal="left" vertical="center"/>
      <protection locked="0"/>
    </xf>
    <xf numFmtId="0" fontId="3" fillId="7" borderId="12" xfId="0" applyFont="1" applyFill="1" applyBorder="1" applyAlignment="1" applyProtection="1">
      <alignment horizontal="center" vertical="center"/>
      <protection locked="0"/>
    </xf>
    <xf numFmtId="0" fontId="9" fillId="7" borderId="0" xfId="0" applyFont="1" applyFill="1" applyAlignment="1" applyProtection="1">
      <alignment horizontal="left" vertical="center"/>
      <protection locked="0"/>
    </xf>
    <xf numFmtId="0" fontId="27" fillId="7" borderId="0" xfId="0" applyFont="1" applyFill="1" applyAlignment="1" applyProtection="1">
      <alignment horizontal="left" wrapText="1"/>
      <protection locked="0"/>
    </xf>
    <xf numFmtId="0" fontId="9" fillId="7" borderId="0" xfId="0" applyFont="1" applyFill="1" applyAlignment="1" applyProtection="1">
      <alignment horizontal="left" vertical="top"/>
      <protection locked="0"/>
    </xf>
    <xf numFmtId="0" fontId="9" fillId="7" borderId="6" xfId="0" applyFont="1" applyFill="1" applyBorder="1" applyAlignment="1" applyProtection="1">
      <alignment horizontal="left" vertical="top"/>
      <protection locked="0"/>
    </xf>
    <xf numFmtId="0" fontId="28" fillId="0" borderId="10"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28" fillId="0" borderId="12" xfId="0" applyFont="1" applyBorder="1" applyAlignment="1" applyProtection="1">
      <alignment horizontal="center" vertical="center"/>
      <protection locked="0"/>
    </xf>
    <xf numFmtId="0" fontId="27" fillId="7" borderId="0" xfId="0" applyFont="1" applyFill="1" applyAlignment="1">
      <alignment horizontal="left" vertical="center"/>
    </xf>
    <xf numFmtId="0" fontId="9" fillId="7" borderId="0" xfId="0" applyFont="1" applyFill="1" applyAlignment="1">
      <alignment horizontal="left" vertical="center"/>
    </xf>
    <xf numFmtId="0" fontId="28" fillId="0" borderId="1" xfId="0" applyFont="1" applyBorder="1" applyAlignment="1" applyProtection="1">
      <alignment horizontal="center" vertical="center"/>
      <protection locked="0"/>
    </xf>
    <xf numFmtId="0" fontId="28" fillId="4" borderId="11"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13" fillId="0" borderId="0" xfId="0" applyFont="1" applyAlignment="1" applyProtection="1">
      <alignment horizontal="left" vertical="center"/>
      <protection locked="0"/>
    </xf>
    <xf numFmtId="0" fontId="28" fillId="7" borderId="10" xfId="0" applyFont="1" applyFill="1" applyBorder="1" applyAlignment="1" applyProtection="1">
      <alignment horizontal="center" vertical="center"/>
      <protection locked="0"/>
    </xf>
    <xf numFmtId="0" fontId="28" fillId="7" borderId="11" xfId="0" applyFont="1" applyFill="1" applyBorder="1" applyAlignment="1" applyProtection="1">
      <alignment horizontal="center" vertical="center"/>
      <protection locked="0"/>
    </xf>
    <xf numFmtId="0" fontId="28" fillId="7" borderId="12" xfId="0" applyFont="1" applyFill="1" applyBorder="1" applyAlignment="1" applyProtection="1">
      <alignment horizontal="center" vertical="center"/>
      <protection locked="0"/>
    </xf>
    <xf numFmtId="0" fontId="9" fillId="7" borderId="6" xfId="0" applyFont="1" applyFill="1" applyBorder="1" applyAlignment="1" applyProtection="1">
      <alignment horizontal="left" vertical="center"/>
      <protection locked="0"/>
    </xf>
    <xf numFmtId="0" fontId="6" fillId="4" borderId="10" xfId="0" applyFont="1" applyFill="1" applyBorder="1" applyAlignment="1" applyProtection="1">
      <alignment horizontal="center" vertical="center"/>
      <protection locked="0"/>
    </xf>
    <xf numFmtId="0" fontId="6" fillId="4" borderId="11"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protection locked="0"/>
    </xf>
    <xf numFmtId="0" fontId="9" fillId="0" borderId="0" xfId="0" applyFont="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0" fontId="4" fillId="7" borderId="3" xfId="0" applyFont="1" applyFill="1" applyBorder="1" applyAlignment="1" applyProtection="1">
      <alignment horizontal="left" vertical="center"/>
      <protection locked="0"/>
    </xf>
    <xf numFmtId="0" fontId="11" fillId="7" borderId="0" xfId="0" applyFont="1" applyFill="1" applyAlignment="1" applyProtection="1">
      <alignment horizontal="left" vertical="center"/>
      <protection locked="0"/>
    </xf>
    <xf numFmtId="0" fontId="11" fillId="7" borderId="3" xfId="0" applyFont="1" applyFill="1" applyBorder="1" applyAlignment="1" applyProtection="1">
      <alignment horizontal="left" vertical="center" wrapText="1"/>
      <protection locked="0"/>
    </xf>
    <xf numFmtId="0" fontId="6" fillId="0" borderId="3" xfId="0" applyFont="1" applyBorder="1" applyAlignment="1" applyProtection="1">
      <alignment horizontal="left" vertical="center"/>
      <protection locked="0"/>
    </xf>
    <xf numFmtId="0" fontId="6" fillId="4" borderId="0" xfId="0" applyFont="1" applyFill="1" applyAlignment="1" applyProtection="1">
      <alignment horizontal="left" vertical="center"/>
      <protection locked="0"/>
    </xf>
    <xf numFmtId="4" fontId="12" fillId="7" borderId="3" xfId="0" applyNumberFormat="1" applyFont="1" applyFill="1" applyBorder="1" applyAlignment="1" applyProtection="1">
      <alignment horizontal="left" vertical="center"/>
      <protection locked="0"/>
    </xf>
    <xf numFmtId="0" fontId="27" fillId="7" borderId="3" xfId="0" applyFont="1" applyFill="1" applyBorder="1" applyAlignment="1" applyProtection="1">
      <alignment horizontal="left" vertical="center" wrapText="1"/>
      <protection locked="0"/>
    </xf>
    <xf numFmtId="0" fontId="3" fillId="7" borderId="3" xfId="0" applyFont="1" applyFill="1" applyBorder="1" applyAlignment="1" applyProtection="1">
      <alignment horizontal="left" vertical="center"/>
      <protection locked="0"/>
    </xf>
    <xf numFmtId="0" fontId="19" fillId="4" borderId="2" xfId="0" applyFont="1" applyFill="1" applyBorder="1" applyAlignment="1" applyProtection="1">
      <alignment horizontal="center" vertical="center"/>
      <protection locked="0"/>
    </xf>
    <xf numFmtId="0" fontId="19" fillId="4" borderId="3" xfId="0" applyFont="1" applyFill="1" applyBorder="1" applyAlignment="1" applyProtection="1">
      <alignment horizontal="center" vertical="center"/>
      <protection locked="0"/>
    </xf>
    <xf numFmtId="0" fontId="19" fillId="4" borderId="4" xfId="0" applyFont="1" applyFill="1" applyBorder="1" applyAlignment="1" applyProtection="1">
      <alignment horizontal="center" vertical="center"/>
      <protection locked="0"/>
    </xf>
    <xf numFmtId="0" fontId="19" fillId="4" borderId="5" xfId="0" applyFont="1" applyFill="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0" fontId="19" fillId="4" borderId="7" xfId="0" applyFont="1" applyFill="1" applyBorder="1" applyAlignment="1" applyProtection="1">
      <alignment horizontal="center" vertical="center"/>
      <protection locked="0"/>
    </xf>
    <xf numFmtId="0" fontId="13" fillId="7" borderId="10" xfId="0" applyFont="1" applyFill="1" applyBorder="1" applyAlignment="1" applyProtection="1">
      <alignment horizontal="center" vertical="center" wrapText="1"/>
      <protection locked="0"/>
    </xf>
    <xf numFmtId="0" fontId="13" fillId="7" borderId="11" xfId="0" applyFont="1" applyFill="1" applyBorder="1" applyAlignment="1" applyProtection="1">
      <alignment horizontal="center" vertical="center" wrapText="1"/>
      <protection locked="0"/>
    </xf>
    <xf numFmtId="0" fontId="13" fillId="7" borderId="12" xfId="0" applyFont="1" applyFill="1" applyBorder="1" applyAlignment="1" applyProtection="1">
      <alignment horizontal="center" vertical="center" wrapText="1"/>
      <protection locked="0"/>
    </xf>
    <xf numFmtId="0" fontId="28" fillId="4" borderId="14" xfId="0"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center"/>
      <protection locked="0"/>
    </xf>
    <xf numFmtId="0" fontId="28" fillId="4" borderId="2"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protection locked="0"/>
    </xf>
    <xf numFmtId="0" fontId="28" fillId="4" borderId="5" xfId="0" applyFont="1" applyFill="1" applyBorder="1" applyAlignment="1" applyProtection="1">
      <alignment horizontal="center" vertical="center"/>
      <protection locked="0"/>
    </xf>
    <xf numFmtId="0" fontId="28" fillId="4" borderId="6" xfId="0" applyFont="1" applyFill="1" applyBorder="1" applyAlignment="1" applyProtection="1">
      <alignment horizontal="center" vertical="center"/>
      <protection locked="0"/>
    </xf>
    <xf numFmtId="0" fontId="2" fillId="3" borderId="0" xfId="0" applyFont="1" applyFill="1" applyAlignment="1" applyProtection="1">
      <alignment horizontal="left"/>
      <protection locked="0"/>
    </xf>
    <xf numFmtId="0" fontId="2" fillId="3" borderId="0" xfId="0" applyFont="1" applyFill="1" applyAlignment="1" applyProtection="1">
      <alignment horizontal="center"/>
      <protection locked="0"/>
    </xf>
    <xf numFmtId="0" fontId="27" fillId="7" borderId="3" xfId="0" applyFont="1" applyFill="1" applyBorder="1" applyAlignment="1" applyProtection="1">
      <alignment horizontal="left" vertical="center"/>
      <protection locked="0"/>
    </xf>
    <xf numFmtId="0" fontId="28" fillId="4" borderId="10" xfId="0" applyFont="1" applyFill="1" applyBorder="1" applyAlignment="1" applyProtection="1">
      <alignment horizontal="center" vertical="center" wrapText="1"/>
      <protection locked="0"/>
    </xf>
    <xf numFmtId="0" fontId="19" fillId="4" borderId="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wrapText="1"/>
      <protection locked="0"/>
    </xf>
    <xf numFmtId="0" fontId="28" fillId="4" borderId="11" xfId="0" applyFont="1" applyFill="1" applyBorder="1" applyAlignment="1" applyProtection="1">
      <alignment horizontal="center" vertical="center" wrapText="1"/>
      <protection locked="0"/>
    </xf>
    <xf numFmtId="49" fontId="28" fillId="4" borderId="2" xfId="0" applyNumberFormat="1" applyFont="1" applyFill="1" applyBorder="1" applyAlignment="1" applyProtection="1">
      <alignment horizontal="center" vertical="center"/>
      <protection locked="0"/>
    </xf>
    <xf numFmtId="49" fontId="28" fillId="4" borderId="3" xfId="0" applyNumberFormat="1" applyFont="1" applyFill="1" applyBorder="1" applyAlignment="1" applyProtection="1">
      <alignment horizontal="center" vertical="center"/>
      <protection locked="0"/>
    </xf>
    <xf numFmtId="49" fontId="28" fillId="4" borderId="4" xfId="0" applyNumberFormat="1" applyFont="1" applyFill="1" applyBorder="1" applyAlignment="1" applyProtection="1">
      <alignment horizontal="center" vertical="center"/>
      <protection locked="0"/>
    </xf>
    <xf numFmtId="0" fontId="28" fillId="4" borderId="4" xfId="0" applyFont="1" applyFill="1" applyBorder="1" applyAlignment="1" applyProtection="1">
      <alignment horizontal="center" vertical="center"/>
      <protection locked="0"/>
    </xf>
    <xf numFmtId="0" fontId="28" fillId="4" borderId="7" xfId="0" applyFon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3" fontId="0" fillId="7" borderId="10" xfId="0" applyNumberFormat="1" applyFill="1" applyBorder="1" applyAlignment="1" applyProtection="1">
      <alignment horizontal="center" vertical="center"/>
      <protection locked="0"/>
    </xf>
    <xf numFmtId="0" fontId="27" fillId="7" borderId="0" xfId="0" applyFont="1" applyFill="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32" fillId="0" borderId="3" xfId="0" applyFont="1" applyBorder="1" applyAlignment="1" applyProtection="1">
      <alignment horizontal="left" vertical="center"/>
      <protection locked="0"/>
    </xf>
    <xf numFmtId="0" fontId="28" fillId="0" borderId="3" xfId="0" applyFont="1" applyBorder="1" applyAlignment="1" applyProtection="1">
      <alignment horizontal="left" vertical="center"/>
      <protection locked="0"/>
    </xf>
    <xf numFmtId="0" fontId="9" fillId="7" borderId="0" xfId="0" applyFont="1" applyFill="1" applyAlignment="1" applyProtection="1">
      <alignment horizontal="center" vertical="center" wrapText="1"/>
      <protection locked="0"/>
    </xf>
    <xf numFmtId="0" fontId="9" fillId="7" borderId="6" xfId="0" applyFont="1" applyFill="1" applyBorder="1" applyAlignment="1" applyProtection="1">
      <alignment horizontal="center" vertical="center" wrapText="1"/>
      <protection locked="0"/>
    </xf>
    <xf numFmtId="0" fontId="11" fillId="7" borderId="10"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11" fillId="7" borderId="12" xfId="0" applyFont="1" applyFill="1" applyBorder="1" applyAlignment="1" applyProtection="1">
      <alignment horizontal="left" vertical="center" wrapText="1"/>
      <protection locked="0"/>
    </xf>
    <xf numFmtId="0" fontId="13" fillId="0" borderId="1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1" fillId="7" borderId="10" xfId="0" applyFont="1" applyFill="1" applyBorder="1" applyAlignment="1" applyProtection="1">
      <alignment horizontal="left" vertical="center"/>
      <protection locked="0"/>
    </xf>
    <xf numFmtId="0" fontId="11" fillId="7" borderId="11" xfId="0" applyFont="1" applyFill="1" applyBorder="1" applyAlignment="1" applyProtection="1">
      <alignment horizontal="left" vertical="center"/>
      <protection locked="0"/>
    </xf>
    <xf numFmtId="0" fontId="11" fillId="7" borderId="12" xfId="0" applyFont="1" applyFill="1" applyBorder="1" applyAlignment="1" applyProtection="1">
      <alignment horizontal="left" vertical="center"/>
      <protection locked="0"/>
    </xf>
    <xf numFmtId="0" fontId="12" fillId="7" borderId="2" xfId="0" applyFont="1" applyFill="1" applyBorder="1" applyAlignment="1" applyProtection="1">
      <alignment horizontal="center" vertical="center"/>
      <protection locked="0"/>
    </xf>
    <xf numFmtId="0" fontId="12" fillId="7" borderId="3"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locked="0"/>
    </xf>
    <xf numFmtId="0" fontId="12" fillId="7" borderId="6" xfId="0"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1" xfId="0" applyFont="1" applyFill="1" applyBorder="1" applyAlignment="1" applyProtection="1">
      <alignment horizontal="center" vertical="center"/>
      <protection locked="0"/>
    </xf>
    <xf numFmtId="0" fontId="3" fillId="7" borderId="1" xfId="0" applyFont="1" applyFill="1" applyBorder="1" applyAlignment="1" applyProtection="1">
      <alignment horizontal="center" vertical="center"/>
      <protection locked="0"/>
    </xf>
    <xf numFmtId="3" fontId="3" fillId="0" borderId="10" xfId="0" applyNumberFormat="1" applyFont="1" applyBorder="1" applyAlignment="1" applyProtection="1">
      <alignment horizontal="center" vertical="center"/>
      <protection locked="0"/>
    </xf>
    <xf numFmtId="0" fontId="6" fillId="4" borderId="1"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protection locked="0"/>
    </xf>
    <xf numFmtId="0" fontId="9" fillId="0" borderId="0" xfId="0" applyFont="1" applyAlignment="1" applyProtection="1">
      <alignment horizontal="left" vertical="center"/>
      <protection locked="0"/>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0" fontId="9" fillId="7" borderId="0" xfId="0" applyFont="1" applyFill="1" applyAlignment="1" applyProtection="1">
      <alignment horizontal="left" vertical="center"/>
      <protection locked="0"/>
    </xf>
    <xf numFmtId="0" fontId="3" fillId="7" borderId="1" xfId="0" applyFont="1" applyFill="1" applyBorder="1" applyAlignment="1" applyProtection="1">
      <alignment horizontal="center" vertical="center" wrapText="1"/>
      <protection locked="0"/>
    </xf>
    <xf numFmtId="0" fontId="13" fillId="0" borderId="10"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1"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 fillId="7" borderId="0" xfId="0" applyFont="1" applyFill="1" applyAlignment="1" applyProtection="1">
      <alignment horizontal="center"/>
      <protection locked="0"/>
    </xf>
    <xf numFmtId="0" fontId="3" fillId="7" borderId="2" xfId="0"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wrapText="1"/>
      <protection locked="0"/>
    </xf>
    <xf numFmtId="0" fontId="3" fillId="7" borderId="4" xfId="0" applyFont="1" applyFill="1" applyBorder="1" applyAlignment="1" applyProtection="1">
      <alignment horizontal="center" vertical="center" wrapText="1"/>
      <protection locked="0"/>
    </xf>
    <xf numFmtId="0" fontId="3" fillId="7" borderId="8" xfId="0" applyFont="1" applyFill="1" applyBorder="1" applyAlignment="1" applyProtection="1">
      <alignment horizontal="center" vertical="center" wrapText="1"/>
      <protection locked="0"/>
    </xf>
    <xf numFmtId="0" fontId="3" fillId="7" borderId="0" xfId="0" applyFont="1" applyFill="1" applyAlignment="1" applyProtection="1">
      <alignment horizontal="center" vertical="center" wrapText="1"/>
      <protection locked="0"/>
    </xf>
    <xf numFmtId="0" fontId="3" fillId="7" borderId="9" xfId="0" applyFont="1" applyFill="1" applyBorder="1" applyAlignment="1" applyProtection="1">
      <alignment horizontal="center" vertical="center" wrapText="1"/>
      <protection locked="0"/>
    </xf>
    <xf numFmtId="0" fontId="6" fillId="4" borderId="10" xfId="0" applyFont="1" applyFill="1" applyBorder="1" applyAlignment="1" applyProtection="1">
      <alignment horizontal="center"/>
      <protection locked="0"/>
    </xf>
    <xf numFmtId="0" fontId="6" fillId="4" borderId="11" xfId="0" applyFont="1" applyFill="1" applyBorder="1" applyAlignment="1" applyProtection="1">
      <alignment horizontal="center"/>
      <protection locked="0"/>
    </xf>
    <xf numFmtId="0" fontId="2" fillId="0" borderId="5" xfId="0" applyFont="1" applyBorder="1" applyAlignment="1" applyProtection="1">
      <alignment horizontal="center"/>
      <protection locked="0"/>
    </xf>
    <xf numFmtId="0" fontId="2" fillId="0" borderId="6" xfId="0" applyFont="1" applyBorder="1" applyAlignment="1" applyProtection="1">
      <alignment horizontal="center"/>
      <protection locked="0"/>
    </xf>
    <xf numFmtId="0" fontId="2" fillId="0" borderId="7" xfId="0" applyFont="1" applyBorder="1" applyAlignment="1" applyProtection="1">
      <alignment horizontal="center"/>
      <protection locked="0"/>
    </xf>
    <xf numFmtId="0" fontId="78" fillId="0" borderId="0" xfId="0" applyFont="1"/>
    <xf numFmtId="0" fontId="79" fillId="7" borderId="0" xfId="0" applyFont="1" applyFill="1" applyProtection="1">
      <protection locked="0"/>
    </xf>
    <xf numFmtId="0" fontId="3" fillId="0" borderId="5" xfId="0" applyFont="1" applyBorder="1" applyAlignment="1" applyProtection="1">
      <alignment horizontal="left" vertical="center"/>
      <protection locked="0"/>
    </xf>
    <xf numFmtId="0" fontId="3" fillId="0" borderId="6" xfId="0" applyFont="1" applyBorder="1" applyAlignment="1" applyProtection="1">
      <alignment horizontal="left" vertical="center"/>
      <protection locked="0"/>
    </xf>
    <xf numFmtId="3" fontId="3" fillId="0" borderId="10" xfId="0" applyNumberFormat="1" applyFont="1" applyBorder="1" applyAlignment="1" applyProtection="1">
      <alignment horizontal="center" vertical="center"/>
      <protection locked="0"/>
    </xf>
    <xf numFmtId="3" fontId="3" fillId="0" borderId="11" xfId="0" applyNumberFormat="1" applyFont="1" applyBorder="1" applyAlignment="1" applyProtection="1">
      <alignment horizontal="center" vertical="center"/>
      <protection locked="0"/>
    </xf>
    <xf numFmtId="3" fontId="3" fillId="0" borderId="12" xfId="0" applyNumberFormat="1" applyFont="1" applyBorder="1" applyAlignment="1" applyProtection="1">
      <alignment horizontal="center" vertical="center"/>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6" fillId="4" borderId="4"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66" fillId="0" borderId="10" xfId="0" applyFont="1" applyBorder="1" applyAlignment="1">
      <alignment horizontal="center" vertical="center" wrapText="1"/>
    </xf>
    <xf numFmtId="0" fontId="66" fillId="0" borderId="11" xfId="0" applyFont="1" applyBorder="1" applyAlignment="1">
      <alignment horizontal="center" vertical="center" wrapText="1"/>
    </xf>
    <xf numFmtId="0" fontId="66" fillId="0" borderId="12" xfId="0" applyFont="1" applyBorder="1" applyAlignment="1">
      <alignment horizontal="center" vertical="center" wrapText="1"/>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0" fillId="7" borderId="0" xfId="0" applyFill="1" applyAlignment="1" applyProtection="1">
      <alignment horizontal="center"/>
      <protection locked="0"/>
    </xf>
    <xf numFmtId="0" fontId="3" fillId="7" borderId="11" xfId="0" applyFont="1" applyFill="1" applyBorder="1" applyAlignment="1" applyProtection="1">
      <alignment horizontal="center" vertical="center"/>
      <protection locked="0"/>
    </xf>
    <xf numFmtId="0" fontId="11" fillId="7" borderId="10" xfId="0" applyFont="1" applyFill="1" applyBorder="1" applyAlignment="1" applyProtection="1">
      <alignment horizontal="center" vertical="center"/>
      <protection locked="0"/>
    </xf>
    <xf numFmtId="0" fontId="11" fillId="7" borderId="11"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3" fillId="7" borderId="1" xfId="0" applyFont="1" applyFill="1" applyBorder="1" applyAlignment="1" applyProtection="1">
      <alignment horizontal="center"/>
      <protection locked="0"/>
    </xf>
    <xf numFmtId="0" fontId="13" fillId="7" borderId="10" xfId="0" applyFont="1" applyFill="1" applyBorder="1" applyAlignment="1" applyProtection="1">
      <alignment horizontal="center" vertical="center"/>
      <protection locked="0"/>
    </xf>
    <xf numFmtId="0" fontId="13" fillId="7" borderId="11"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13" fillId="7" borderId="1" xfId="0" applyFont="1" applyFill="1" applyBorder="1" applyAlignment="1" applyProtection="1">
      <alignment horizontal="center" vertical="center"/>
      <protection locked="0"/>
    </xf>
    <xf numFmtId="0" fontId="2" fillId="7" borderId="1" xfId="0" applyFont="1" applyFill="1" applyBorder="1" applyAlignment="1" applyProtection="1">
      <alignment horizontal="center" vertical="center"/>
      <protection locked="0"/>
    </xf>
    <xf numFmtId="0" fontId="71" fillId="7" borderId="1" xfId="0" applyFont="1" applyFill="1" applyBorder="1" applyAlignment="1" applyProtection="1">
      <alignment horizontal="center"/>
      <protection locked="0"/>
    </xf>
    <xf numFmtId="0" fontId="28" fillId="4" borderId="1" xfId="0" applyFont="1" applyFill="1" applyBorder="1" applyAlignment="1" applyProtection="1">
      <alignment horizontal="center" vertical="center"/>
      <protection locked="0"/>
    </xf>
    <xf numFmtId="0" fontId="3" fillId="7" borderId="1" xfId="0" applyFont="1" applyFill="1" applyBorder="1" applyAlignment="1" applyProtection="1">
      <alignment horizontal="center" vertical="center"/>
      <protection locked="0"/>
    </xf>
    <xf numFmtId="2" fontId="3" fillId="0" borderId="1" xfId="0" applyNumberFormat="1" applyFont="1" applyBorder="1" applyAlignment="1" applyProtection="1">
      <alignment horizontal="center" vertical="center"/>
      <protection locked="0"/>
    </xf>
    <xf numFmtId="2" fontId="3" fillId="7" borderId="1" xfId="0" applyNumberFormat="1" applyFont="1" applyFill="1" applyBorder="1" applyAlignment="1" applyProtection="1">
      <alignment horizontal="center" vertical="center"/>
      <protection locked="0"/>
    </xf>
    <xf numFmtId="0" fontId="6" fillId="4" borderId="2" xfId="0" applyFont="1" applyFill="1" applyBorder="1" applyAlignment="1" applyProtection="1">
      <alignment horizontal="center" vertical="center" wrapText="1"/>
      <protection locked="0"/>
    </xf>
    <xf numFmtId="0" fontId="6" fillId="4" borderId="3" xfId="0" applyFont="1" applyFill="1" applyBorder="1" applyAlignment="1" applyProtection="1">
      <alignment horizontal="center" vertical="center" wrapText="1"/>
      <protection locked="0"/>
    </xf>
    <xf numFmtId="0" fontId="6" fillId="4" borderId="8" xfId="0" applyFont="1" applyFill="1" applyBorder="1" applyAlignment="1" applyProtection="1">
      <alignment horizontal="center" vertical="center" wrapText="1"/>
      <protection locked="0"/>
    </xf>
    <xf numFmtId="0" fontId="6" fillId="4" borderId="0" xfId="0" applyFont="1" applyFill="1" applyAlignment="1" applyProtection="1">
      <alignment horizontal="center" vertical="center" wrapText="1"/>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2" fillId="0" borderId="10" xfId="0" applyFont="1" applyBorder="1" applyAlignment="1" applyProtection="1">
      <alignment horizontal="center"/>
      <protection locked="0"/>
    </xf>
    <xf numFmtId="0" fontId="2" fillId="0" borderId="11"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 xfId="0" applyFont="1" applyBorder="1" applyAlignment="1" applyProtection="1">
      <alignment horizontal="center"/>
      <protection locked="0"/>
    </xf>
    <xf numFmtId="0" fontId="16" fillId="4" borderId="1" xfId="0" applyFont="1" applyFill="1" applyBorder="1" applyAlignment="1" applyProtection="1">
      <alignment horizontal="center" vertical="center"/>
      <protection locked="0"/>
    </xf>
    <xf numFmtId="3" fontId="3" fillId="7" borderId="1" xfId="0" applyNumberFormat="1" applyFont="1" applyFill="1" applyBorder="1" applyAlignment="1" applyProtection="1">
      <alignment horizontal="center" vertical="center"/>
      <protection locked="0"/>
    </xf>
    <xf numFmtId="0" fontId="3" fillId="7" borderId="1" xfId="0" applyFont="1" applyFill="1" applyBorder="1" applyAlignment="1" applyProtection="1">
      <alignment horizontal="left" vertical="center"/>
      <protection locked="0"/>
    </xf>
    <xf numFmtId="3" fontId="3" fillId="0" borderId="1" xfId="0" applyNumberFormat="1"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protection locked="0"/>
    </xf>
    <xf numFmtId="0" fontId="3" fillId="7" borderId="10" xfId="0" applyFont="1" applyFill="1" applyBorder="1" applyAlignment="1" applyProtection="1">
      <alignment horizontal="center" vertical="center"/>
      <protection locked="0"/>
    </xf>
    <xf numFmtId="0" fontId="6" fillId="4" borderId="4" xfId="0" applyFont="1" applyFill="1" applyBorder="1" applyAlignment="1" applyProtection="1">
      <alignment horizontal="center" vertical="center" wrapText="1"/>
      <protection locked="0"/>
    </xf>
    <xf numFmtId="0" fontId="6" fillId="4" borderId="9"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0" fontId="71" fillId="7" borderId="10" xfId="0" applyFont="1" applyFill="1" applyBorder="1" applyAlignment="1" applyProtection="1">
      <alignment horizontal="center"/>
      <protection locked="0"/>
    </xf>
    <xf numFmtId="0" fontId="71" fillId="7" borderId="11" xfId="0" applyFont="1" applyFill="1" applyBorder="1" applyAlignment="1" applyProtection="1">
      <alignment horizontal="center"/>
      <protection locked="0"/>
    </xf>
    <xf numFmtId="0" fontId="71" fillId="7" borderId="12" xfId="0" applyFont="1" applyFill="1" applyBorder="1" applyAlignment="1" applyProtection="1">
      <alignment horizontal="center"/>
      <protection locked="0"/>
    </xf>
    <xf numFmtId="0" fontId="28" fillId="4" borderId="1" xfId="0" applyFont="1" applyFill="1" applyBorder="1" applyAlignment="1" applyProtection="1">
      <alignment horizontal="center" vertical="center" wrapText="1"/>
      <protection locked="0"/>
    </xf>
    <xf numFmtId="0" fontId="13" fillId="7" borderId="2" xfId="0" applyFont="1" applyFill="1" applyBorder="1" applyAlignment="1" applyProtection="1">
      <alignment horizontal="center" vertical="center" wrapText="1"/>
      <protection locked="0"/>
    </xf>
    <xf numFmtId="0" fontId="13" fillId="7" borderId="3" xfId="0" applyFont="1" applyFill="1" applyBorder="1" applyAlignment="1" applyProtection="1">
      <alignment horizontal="center" vertical="center" wrapText="1"/>
      <protection locked="0"/>
    </xf>
    <xf numFmtId="0" fontId="13" fillId="7" borderId="8" xfId="0" applyFont="1" applyFill="1" applyBorder="1" applyAlignment="1" applyProtection="1">
      <alignment horizontal="center" vertical="center" wrapText="1"/>
      <protection locked="0"/>
    </xf>
    <xf numFmtId="0" fontId="13" fillId="7" borderId="0" xfId="0" applyFont="1" applyFill="1" applyAlignment="1" applyProtection="1">
      <alignment horizontal="center" vertical="center" wrapText="1"/>
      <protection locked="0"/>
    </xf>
    <xf numFmtId="0" fontId="2" fillId="7" borderId="1" xfId="0" applyFont="1" applyFill="1" applyBorder="1" applyAlignment="1" applyProtection="1">
      <alignment horizontal="center"/>
      <protection locked="0"/>
    </xf>
    <xf numFmtId="0" fontId="13" fillId="7" borderId="1" xfId="0" applyFont="1" applyFill="1" applyBorder="1" applyAlignment="1" applyProtection="1">
      <alignment horizontal="center" vertical="center" wrapText="1"/>
      <protection locked="0"/>
    </xf>
    <xf numFmtId="0" fontId="3" fillId="7" borderId="10" xfId="0" applyFont="1" applyFill="1" applyBorder="1" applyAlignment="1" applyProtection="1">
      <alignment horizontal="center"/>
      <protection locked="0"/>
    </xf>
    <xf numFmtId="0" fontId="3" fillId="7" borderId="11"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64" fillId="7" borderId="1" xfId="0" applyFont="1" applyFill="1" applyBorder="1" applyAlignment="1">
      <alignment horizontal="center"/>
    </xf>
    <xf numFmtId="0" fontId="9" fillId="7" borderId="0" xfId="0" applyFont="1" applyFill="1" applyAlignment="1" applyProtection="1">
      <alignment horizontal="left" vertical="center" wrapText="1"/>
      <protection locked="0"/>
    </xf>
    <xf numFmtId="3" fontId="3" fillId="7" borderId="1" xfId="0" applyNumberFormat="1" applyFont="1" applyFill="1" applyBorder="1" applyAlignment="1" applyProtection="1">
      <alignment horizontal="center"/>
      <protection locked="0"/>
    </xf>
    <xf numFmtId="0" fontId="30" fillId="7" borderId="0" xfId="0" applyFont="1" applyFill="1" applyAlignment="1" applyProtection="1">
      <alignment horizontal="left" vertical="center"/>
      <protection locked="0"/>
    </xf>
    <xf numFmtId="0" fontId="45" fillId="14" borderId="0" xfId="0" applyFont="1" applyFill="1" applyAlignment="1" applyProtection="1">
      <alignment horizontal="center" vertical="center"/>
      <protection locked="0"/>
    </xf>
    <xf numFmtId="0" fontId="63" fillId="14" borderId="0" xfId="0" applyFont="1" applyFill="1" applyAlignment="1" applyProtection="1">
      <alignment horizontal="center" vertical="center"/>
      <protection locked="0"/>
    </xf>
    <xf numFmtId="0" fontId="75" fillId="15" borderId="0" xfId="0" applyFont="1" applyFill="1" applyAlignment="1" applyProtection="1">
      <alignment horizontal="center" vertical="center"/>
      <protection locked="0"/>
    </xf>
    <xf numFmtId="0" fontId="76" fillId="15" borderId="0" xfId="0" applyFont="1" applyFill="1" applyAlignment="1" applyProtection="1">
      <alignment horizontal="center"/>
      <protection locked="0"/>
    </xf>
    <xf numFmtId="0" fontId="75" fillId="16" borderId="0" xfId="0" applyFont="1" applyFill="1" applyAlignment="1" applyProtection="1">
      <alignment horizontal="center" vertical="center"/>
      <protection locked="0"/>
    </xf>
    <xf numFmtId="0" fontId="76" fillId="16" borderId="0" xfId="0" applyFont="1" applyFill="1" applyAlignment="1" applyProtection="1">
      <alignment horizontal="center"/>
      <protection locked="0"/>
    </xf>
    <xf numFmtId="0" fontId="75" fillId="17" borderId="0" xfId="0" applyFont="1" applyFill="1" applyAlignment="1" applyProtection="1">
      <alignment horizontal="center" vertical="center"/>
      <protection locked="0"/>
    </xf>
    <xf numFmtId="0" fontId="76" fillId="17" borderId="0" xfId="0" applyFont="1" applyFill="1" applyAlignment="1" applyProtection="1">
      <alignment horizontal="center"/>
      <protection locked="0"/>
    </xf>
    <xf numFmtId="0" fontId="75" fillId="18" borderId="0" xfId="0" applyFont="1" applyFill="1" applyAlignment="1" applyProtection="1">
      <alignment horizontal="center" vertical="center"/>
      <protection locked="0"/>
    </xf>
    <xf numFmtId="0" fontId="76" fillId="18" borderId="0" xfId="0" applyFont="1" applyFill="1" applyAlignment="1" applyProtection="1">
      <alignment horizontal="center"/>
      <protection locked="0"/>
    </xf>
    <xf numFmtId="0" fontId="75" fillId="19" borderId="0" xfId="0" applyFont="1" applyFill="1" applyAlignment="1" applyProtection="1">
      <alignment horizontal="center" vertical="center"/>
      <protection locked="0"/>
    </xf>
    <xf numFmtId="0" fontId="76" fillId="19" borderId="0" xfId="0" applyFont="1" applyFill="1" applyAlignment="1" applyProtection="1">
      <alignment horizontal="center"/>
      <protection locked="0"/>
    </xf>
    <xf numFmtId="0" fontId="5" fillId="4" borderId="2" xfId="0" applyFont="1" applyFill="1" applyBorder="1" applyAlignment="1" applyProtection="1">
      <alignment horizontal="center" vertical="center"/>
      <protection locked="0"/>
    </xf>
    <xf numFmtId="0" fontId="5" fillId="4" borderId="3" xfId="0" applyFont="1" applyFill="1" applyBorder="1" applyAlignment="1" applyProtection="1">
      <alignment horizontal="center" vertical="center"/>
      <protection locked="0"/>
    </xf>
    <xf numFmtId="0" fontId="5" fillId="4" borderId="8" xfId="0" applyFont="1" applyFill="1" applyBorder="1" applyAlignment="1" applyProtection="1">
      <alignment horizontal="center" vertical="center"/>
      <protection locked="0"/>
    </xf>
    <xf numFmtId="0" fontId="5" fillId="4" borderId="0" xfId="0" applyFont="1" applyFill="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5" fillId="4" borderId="5" xfId="0" applyFont="1" applyFill="1" applyBorder="1" applyAlignment="1" applyProtection="1">
      <alignment horizontal="center" vertical="center"/>
      <protection locked="0"/>
    </xf>
    <xf numFmtId="0" fontId="5" fillId="4" borderId="6" xfId="0" applyFont="1" applyFill="1" applyBorder="1" applyAlignment="1" applyProtection="1">
      <alignment horizontal="center" vertical="center"/>
      <protection locked="0"/>
    </xf>
    <xf numFmtId="0" fontId="5" fillId="4" borderId="7" xfId="0" applyFont="1" applyFill="1" applyBorder="1" applyAlignment="1" applyProtection="1">
      <alignment horizontal="center" vertical="center"/>
      <protection locked="0"/>
    </xf>
    <xf numFmtId="0" fontId="5" fillId="4" borderId="1" xfId="0" applyFont="1" applyFill="1" applyBorder="1" applyAlignment="1" applyProtection="1">
      <alignment horizontal="center" vertical="center"/>
      <protection locked="0"/>
    </xf>
    <xf numFmtId="3" fontId="13" fillId="0" borderId="2" xfId="0" applyNumberFormat="1" applyFont="1" applyBorder="1" applyAlignment="1" applyProtection="1">
      <alignment horizontal="center" vertical="center"/>
      <protection locked="0"/>
    </xf>
    <xf numFmtId="3" fontId="13" fillId="0" borderId="3" xfId="0" applyNumberFormat="1" applyFont="1" applyBorder="1" applyAlignment="1" applyProtection="1">
      <alignment horizontal="center" vertical="center"/>
      <protection locked="0"/>
    </xf>
    <xf numFmtId="3" fontId="13" fillId="0" borderId="4" xfId="0" applyNumberFormat="1" applyFont="1" applyBorder="1" applyAlignment="1" applyProtection="1">
      <alignment horizontal="center" vertical="center"/>
      <protection locked="0"/>
    </xf>
    <xf numFmtId="3" fontId="13" fillId="0" borderId="5" xfId="0" applyNumberFormat="1" applyFont="1" applyBorder="1" applyAlignment="1" applyProtection="1">
      <alignment horizontal="center" vertical="center"/>
      <protection locked="0"/>
    </xf>
    <xf numFmtId="3" fontId="13" fillId="0" borderId="6" xfId="0" applyNumberFormat="1" applyFont="1" applyBorder="1" applyAlignment="1" applyProtection="1">
      <alignment horizontal="center" vertical="center"/>
      <protection locked="0"/>
    </xf>
    <xf numFmtId="3" fontId="13" fillId="0" borderId="7" xfId="0" applyNumberFormat="1"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3" fillId="0" borderId="7" xfId="0" applyFont="1" applyBorder="1" applyAlignment="1" applyProtection="1">
      <alignment horizontal="center" vertical="center"/>
      <protection locked="0"/>
    </xf>
    <xf numFmtId="0" fontId="11" fillId="7" borderId="1" xfId="0" applyFont="1" applyFill="1" applyBorder="1" applyAlignment="1" applyProtection="1">
      <alignment horizontal="center" vertical="center"/>
      <protection locked="0"/>
    </xf>
    <xf numFmtId="4" fontId="65" fillId="0" borderId="10" xfId="7" applyNumberFormat="1" applyFont="1" applyBorder="1" applyAlignment="1">
      <alignment horizontal="center" wrapText="1"/>
    </xf>
    <xf numFmtId="4" fontId="65" fillId="0" borderId="11" xfId="7" applyNumberFormat="1" applyFont="1" applyBorder="1" applyAlignment="1">
      <alignment horizontal="center" wrapText="1"/>
    </xf>
    <xf numFmtId="4" fontId="65" fillId="0" borderId="12" xfId="7" applyNumberFormat="1" applyFont="1" applyBorder="1" applyAlignment="1">
      <alignment horizontal="center" wrapText="1"/>
    </xf>
    <xf numFmtId="4" fontId="11" fillId="7" borderId="3" xfId="0" applyNumberFormat="1" applyFont="1" applyFill="1" applyBorder="1" applyAlignment="1" applyProtection="1">
      <alignment horizontal="left" vertical="center"/>
      <protection locked="0"/>
    </xf>
    <xf numFmtId="0" fontId="9" fillId="0" borderId="0" xfId="0" applyFont="1" applyAlignment="1" applyProtection="1">
      <alignment horizontal="left" vertical="center"/>
      <protection locked="0"/>
    </xf>
    <xf numFmtId="0" fontId="9" fillId="0" borderId="6" xfId="0" applyFont="1" applyBorder="1" applyAlignment="1" applyProtection="1">
      <alignment horizontal="left" vertical="center"/>
      <protection locked="0"/>
    </xf>
    <xf numFmtId="3" fontId="13" fillId="0" borderId="10" xfId="0" applyNumberFormat="1" applyFont="1" applyBorder="1" applyAlignment="1" applyProtection="1">
      <alignment horizontal="center" vertical="center"/>
      <protection locked="0"/>
    </xf>
    <xf numFmtId="0" fontId="72" fillId="0" borderId="10" xfId="0" applyFont="1" applyBorder="1" applyAlignment="1">
      <alignment horizontal="center"/>
    </xf>
    <xf numFmtId="0" fontId="72" fillId="0" borderId="11" xfId="0" applyFont="1" applyBorder="1" applyAlignment="1">
      <alignment horizontal="center"/>
    </xf>
    <xf numFmtId="0" fontId="72" fillId="0" borderId="12" xfId="0" applyFont="1" applyBorder="1" applyAlignment="1">
      <alignment horizontal="center"/>
    </xf>
    <xf numFmtId="3" fontId="72" fillId="0" borderId="1" xfId="0" applyNumberFormat="1" applyFont="1" applyBorder="1" applyAlignment="1">
      <alignment horizontal="center" wrapText="1"/>
    </xf>
    <xf numFmtId="0" fontId="2" fillId="0" borderId="3" xfId="0" applyFont="1" applyBorder="1" applyAlignment="1" applyProtection="1">
      <alignment horizontal="center"/>
      <protection locked="0"/>
    </xf>
    <xf numFmtId="0" fontId="2" fillId="0" borderId="4" xfId="0" applyFont="1" applyBorder="1" applyAlignment="1" applyProtection="1">
      <alignment horizontal="center"/>
      <protection locked="0"/>
    </xf>
    <xf numFmtId="3" fontId="72" fillId="0" borderId="5" xfId="0" applyNumberFormat="1" applyFont="1" applyBorder="1" applyAlignment="1">
      <alignment horizontal="center" wrapText="1"/>
    </xf>
    <xf numFmtId="3" fontId="72" fillId="0" borderId="6" xfId="0" applyNumberFormat="1" applyFont="1" applyBorder="1" applyAlignment="1">
      <alignment horizontal="center" wrapText="1"/>
    </xf>
    <xf numFmtId="3" fontId="72" fillId="0" borderId="7" xfId="0" applyNumberFormat="1" applyFont="1" applyBorder="1" applyAlignment="1">
      <alignment horizontal="center" wrapText="1"/>
    </xf>
    <xf numFmtId="0" fontId="18" fillId="0" borderId="10" xfId="0" applyFont="1" applyBorder="1" applyAlignment="1" applyProtection="1">
      <alignment horizontal="center" vertical="center"/>
      <protection locked="0"/>
    </xf>
    <xf numFmtId="0" fontId="18" fillId="0" borderId="11" xfId="0" applyFont="1" applyBorder="1" applyAlignment="1" applyProtection="1">
      <alignment horizontal="center" vertical="center"/>
      <protection locked="0"/>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10" fontId="13" fillId="0" borderId="10" xfId="0" applyNumberFormat="1" applyFont="1" applyBorder="1" applyAlignment="1" applyProtection="1">
      <alignment horizontal="center" vertical="center"/>
      <protection locked="0"/>
    </xf>
    <xf numFmtId="10" fontId="13" fillId="0" borderId="11" xfId="0" applyNumberFormat="1" applyFont="1" applyBorder="1" applyAlignment="1" applyProtection="1">
      <alignment horizontal="center" vertical="center"/>
      <protection locked="0"/>
    </xf>
    <xf numFmtId="10" fontId="13" fillId="0" borderId="12" xfId="0" applyNumberFormat="1"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1"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9" fontId="13" fillId="0" borderId="10" xfId="0" applyNumberFormat="1" applyFont="1" applyBorder="1" applyAlignment="1" applyProtection="1">
      <alignment horizontal="center" vertical="center"/>
      <protection locked="0"/>
    </xf>
    <xf numFmtId="9" fontId="13" fillId="0" borderId="11" xfId="0" applyNumberFormat="1" applyFont="1" applyBorder="1" applyAlignment="1" applyProtection="1">
      <alignment horizontal="center" vertical="center"/>
      <protection locked="0"/>
    </xf>
    <xf numFmtId="9" fontId="13" fillId="0" borderId="12" xfId="0" applyNumberFormat="1" applyFont="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28" fillId="0" borderId="12" xfId="0" applyFont="1" applyBorder="1" applyAlignment="1" applyProtection="1">
      <alignment horizontal="center" vertical="center"/>
      <protection locked="0"/>
    </xf>
    <xf numFmtId="3" fontId="28" fillId="0" borderId="10" xfId="0" applyNumberFormat="1" applyFont="1" applyBorder="1" applyAlignment="1" applyProtection="1">
      <alignment horizontal="center" vertical="center"/>
      <protection locked="0"/>
    </xf>
    <xf numFmtId="2" fontId="2" fillId="7" borderId="0" xfId="0" applyNumberFormat="1" applyFont="1" applyFill="1" applyAlignment="1" applyProtection="1">
      <alignment horizontal="center"/>
      <protection locked="0"/>
    </xf>
    <xf numFmtId="0" fontId="2" fillId="7" borderId="0" xfId="0" applyFont="1" applyFill="1" applyAlignment="1" applyProtection="1">
      <alignment horizontal="center"/>
      <protection locked="0"/>
    </xf>
    <xf numFmtId="3" fontId="2" fillId="7" borderId="0" xfId="0" applyNumberFormat="1" applyFont="1" applyFill="1" applyAlignment="1" applyProtection="1">
      <alignment horizontal="center"/>
      <protection locked="0"/>
    </xf>
    <xf numFmtId="0" fontId="9" fillId="7" borderId="0" xfId="0" applyFont="1" applyFill="1" applyAlignment="1" applyProtection="1">
      <alignment horizontal="left" vertical="center"/>
      <protection locked="0"/>
    </xf>
    <xf numFmtId="0" fontId="2" fillId="0" borderId="1" xfId="0" applyFont="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1"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protection locked="0"/>
    </xf>
    <xf numFmtId="3" fontId="6" fillId="0" borderId="10" xfId="0" applyNumberFormat="1" applyFont="1" applyBorder="1" applyAlignment="1" applyProtection="1">
      <alignment horizontal="center" vertical="center"/>
      <protection locked="0"/>
    </xf>
    <xf numFmtId="3" fontId="6" fillId="7" borderId="10" xfId="0" applyNumberFormat="1" applyFont="1" applyFill="1" applyBorder="1" applyAlignment="1" applyProtection="1">
      <alignment horizontal="center"/>
      <protection locked="0"/>
    </xf>
    <xf numFmtId="0" fontId="6" fillId="7" borderId="11" xfId="0" applyFont="1" applyFill="1" applyBorder="1" applyAlignment="1" applyProtection="1">
      <alignment horizontal="center"/>
      <protection locked="0"/>
    </xf>
    <xf numFmtId="0" fontId="6" fillId="7" borderId="12" xfId="0" applyFont="1" applyFill="1" applyBorder="1" applyAlignment="1" applyProtection="1">
      <alignment horizontal="center"/>
      <protection locked="0"/>
    </xf>
    <xf numFmtId="4" fontId="11" fillId="7" borderId="0" xfId="0" applyNumberFormat="1" applyFont="1" applyFill="1" applyAlignment="1" applyProtection="1">
      <alignment horizontal="left" vertical="top"/>
      <protection locked="0"/>
    </xf>
    <xf numFmtId="3" fontId="2" fillId="7" borderId="1" xfId="0" applyNumberFormat="1" applyFont="1" applyFill="1" applyBorder="1" applyAlignment="1" applyProtection="1">
      <alignment horizontal="center"/>
      <protection locked="0"/>
    </xf>
    <xf numFmtId="0" fontId="3" fillId="7" borderId="1" xfId="0" applyFont="1" applyFill="1" applyBorder="1" applyAlignment="1" applyProtection="1">
      <alignment horizontal="center" vertical="center" wrapText="1"/>
      <protection locked="0"/>
    </xf>
    <xf numFmtId="3" fontId="13" fillId="7" borderId="1" xfId="0" applyNumberFormat="1" applyFont="1" applyFill="1" applyBorder="1" applyAlignment="1" applyProtection="1">
      <alignment horizontal="center" vertical="center"/>
      <protection locked="0"/>
    </xf>
    <xf numFmtId="164" fontId="3" fillId="0" borderId="10" xfId="5" applyFont="1" applyBorder="1" applyAlignment="1" applyProtection="1">
      <alignment horizontal="center" vertical="center"/>
      <protection locked="0"/>
    </xf>
    <xf numFmtId="164" fontId="3" fillId="0" borderId="11" xfId="5" applyFont="1" applyBorder="1" applyAlignment="1" applyProtection="1">
      <alignment horizontal="center" vertical="center"/>
      <protection locked="0"/>
    </xf>
    <xf numFmtId="164" fontId="3" fillId="0" borderId="1" xfId="5" applyFont="1" applyBorder="1" applyAlignment="1" applyProtection="1">
      <alignment horizontal="center" vertical="center"/>
      <protection locked="0"/>
    </xf>
    <xf numFmtId="3" fontId="3" fillId="0" borderId="1" xfId="0" applyNumberFormat="1" applyFont="1" applyBorder="1" applyAlignment="1" applyProtection="1">
      <alignment horizontal="center"/>
      <protection locked="0"/>
    </xf>
    <xf numFmtId="0" fontId="3" fillId="0" borderId="1" xfId="0" applyFont="1" applyBorder="1" applyAlignment="1" applyProtection="1">
      <alignment horizontal="center"/>
      <protection locked="0"/>
    </xf>
    <xf numFmtId="0" fontId="11" fillId="7" borderId="3" xfId="0" applyFont="1" applyFill="1" applyBorder="1" applyAlignment="1" applyProtection="1">
      <alignment horizontal="center"/>
      <protection locked="0"/>
    </xf>
    <xf numFmtId="0" fontId="6" fillId="4" borderId="13" xfId="0" applyFont="1" applyFill="1" applyBorder="1" applyAlignment="1" applyProtection="1">
      <alignment horizontal="center" vertical="center"/>
      <protection locked="0"/>
    </xf>
    <xf numFmtId="0" fontId="6" fillId="4" borderId="0" xfId="0" applyFont="1" applyFill="1" applyAlignment="1" applyProtection="1">
      <alignment horizontal="left" vertical="center"/>
      <protection locked="0"/>
    </xf>
    <xf numFmtId="0" fontId="2" fillId="7" borderId="14" xfId="0" applyFont="1" applyFill="1" applyBorder="1" applyAlignment="1" applyProtection="1">
      <alignment horizontal="center"/>
      <protection locked="0"/>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3" fillId="7" borderId="12" xfId="0" applyFont="1" applyFill="1" applyBorder="1" applyAlignment="1" applyProtection="1">
      <alignment horizontal="center" vertical="center"/>
      <protection locked="0"/>
    </xf>
    <xf numFmtId="0" fontId="9" fillId="0" borderId="0" xfId="0" applyFont="1" applyAlignment="1" applyProtection="1">
      <alignment horizontal="left" vertical="center" wrapText="1"/>
      <protection locked="0"/>
    </xf>
    <xf numFmtId="4" fontId="11" fillId="7" borderId="0" xfId="0" applyNumberFormat="1" applyFont="1" applyFill="1" applyAlignment="1" applyProtection="1">
      <alignment horizontal="left" vertical="center"/>
      <protection locked="0"/>
    </xf>
    <xf numFmtId="0" fontId="3" fillId="7" borderId="3" xfId="0" applyFont="1" applyFill="1" applyBorder="1" applyAlignment="1" applyProtection="1">
      <alignment horizontal="left" vertical="center"/>
      <protection locked="0"/>
    </xf>
    <xf numFmtId="0" fontId="27" fillId="7" borderId="3" xfId="0" applyFont="1" applyFill="1" applyBorder="1" applyAlignment="1" applyProtection="1">
      <alignment horizontal="left" vertical="center" wrapText="1"/>
      <protection locked="0"/>
    </xf>
    <xf numFmtId="0" fontId="72" fillId="0" borderId="10" xfId="0" applyFont="1" applyBorder="1" applyAlignment="1">
      <alignment horizontal="center" wrapText="1"/>
    </xf>
    <xf numFmtId="0" fontId="72" fillId="0" borderId="11" xfId="0" applyFont="1" applyBorder="1" applyAlignment="1">
      <alignment horizontal="center" wrapText="1"/>
    </xf>
    <xf numFmtId="0" fontId="72" fillId="0" borderId="12" xfId="0" applyFont="1" applyBorder="1" applyAlignment="1">
      <alignment horizontal="center" wrapText="1"/>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12" xfId="0" applyFont="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28" fillId="7" borderId="1" xfId="0" applyFont="1" applyFill="1" applyBorder="1" applyAlignment="1" applyProtection="1">
      <alignment horizontal="center" vertical="center"/>
      <protection locked="0"/>
    </xf>
    <xf numFmtId="0" fontId="19" fillId="7" borderId="1" xfId="0" applyFont="1" applyFill="1" applyBorder="1" applyAlignment="1" applyProtection="1">
      <alignment horizontal="center" vertical="center"/>
      <protection locked="0"/>
    </xf>
    <xf numFmtId="0" fontId="0" fillId="7" borderId="1" xfId="0" applyFill="1" applyBorder="1" applyAlignment="1" applyProtection="1">
      <alignment horizontal="left" vertical="center"/>
      <protection locked="0"/>
    </xf>
    <xf numFmtId="0" fontId="13" fillId="7" borderId="1" xfId="0" applyFont="1" applyFill="1" applyBorder="1" applyAlignment="1" applyProtection="1">
      <alignment horizontal="left" vertical="center"/>
      <protection locked="0"/>
    </xf>
    <xf numFmtId="0" fontId="27" fillId="7" borderId="0" xfId="0" applyFont="1" applyFill="1" applyAlignment="1" applyProtection="1">
      <alignment horizontal="left" vertical="center"/>
      <protection locked="0"/>
    </xf>
    <xf numFmtId="0" fontId="2" fillId="7" borderId="2" xfId="0" applyFont="1" applyFill="1" applyBorder="1" applyAlignment="1" applyProtection="1">
      <alignment horizontal="center"/>
      <protection locked="0"/>
    </xf>
    <xf numFmtId="0" fontId="2" fillId="7" borderId="3" xfId="0" applyFont="1" applyFill="1" applyBorder="1" applyAlignment="1" applyProtection="1">
      <alignment horizontal="center"/>
      <protection locked="0"/>
    </xf>
    <xf numFmtId="0" fontId="19" fillId="4" borderId="10" xfId="0" applyFont="1" applyFill="1" applyBorder="1" applyAlignment="1" applyProtection="1">
      <alignment horizontal="center" vertical="center"/>
      <protection locked="0"/>
    </xf>
    <xf numFmtId="0" fontId="19" fillId="4" borderId="11" xfId="0" applyFont="1" applyFill="1" applyBorder="1" applyAlignment="1" applyProtection="1">
      <alignment horizontal="center" vertical="center"/>
      <protection locked="0"/>
    </xf>
    <xf numFmtId="0" fontId="19" fillId="4" borderId="12" xfId="0" applyFont="1" applyFill="1" applyBorder="1" applyAlignment="1" applyProtection="1">
      <alignment horizontal="center" vertical="center"/>
      <protection locked="0"/>
    </xf>
    <xf numFmtId="17" fontId="6" fillId="4" borderId="2" xfId="0" applyNumberFormat="1" applyFont="1" applyFill="1" applyBorder="1" applyAlignment="1" applyProtection="1">
      <alignment horizontal="center" vertical="center"/>
      <protection locked="0"/>
    </xf>
    <xf numFmtId="17" fontId="6" fillId="4" borderId="3" xfId="0" applyNumberFormat="1" applyFont="1" applyFill="1" applyBorder="1" applyAlignment="1" applyProtection="1">
      <alignment horizontal="center" vertical="center"/>
      <protection locked="0"/>
    </xf>
    <xf numFmtId="17" fontId="6" fillId="4" borderId="5" xfId="0" applyNumberFormat="1" applyFont="1" applyFill="1" applyBorder="1" applyAlignment="1" applyProtection="1">
      <alignment horizontal="center" vertical="center"/>
      <protection locked="0"/>
    </xf>
    <xf numFmtId="17" fontId="6" fillId="4" borderId="6" xfId="0" applyNumberFormat="1" applyFont="1" applyFill="1" applyBorder="1" applyAlignment="1" applyProtection="1">
      <alignment horizontal="center" vertical="center"/>
      <protection locked="0"/>
    </xf>
    <xf numFmtId="3" fontId="13" fillId="0" borderId="11" xfId="0" applyNumberFormat="1" applyFont="1" applyBorder="1" applyAlignment="1" applyProtection="1">
      <alignment horizontal="center" vertical="center"/>
      <protection locked="0"/>
    </xf>
    <xf numFmtId="3" fontId="13" fillId="0" borderId="12" xfId="0" applyNumberFormat="1" applyFont="1" applyBorder="1" applyAlignment="1" applyProtection="1">
      <alignment horizontal="center" vertical="center"/>
      <protection locked="0"/>
    </xf>
    <xf numFmtId="2" fontId="3" fillId="0" borderId="10" xfId="0" applyNumberFormat="1" applyFont="1" applyBorder="1" applyAlignment="1" applyProtection="1">
      <alignment horizontal="center" vertical="center"/>
      <protection locked="0"/>
    </xf>
    <xf numFmtId="2" fontId="3" fillId="0" borderId="11" xfId="0" applyNumberFormat="1" applyFont="1" applyBorder="1" applyAlignment="1" applyProtection="1">
      <alignment horizontal="center" vertical="center"/>
      <protection locked="0"/>
    </xf>
    <xf numFmtId="17" fontId="6" fillId="4" borderId="4" xfId="0" applyNumberFormat="1" applyFont="1" applyFill="1" applyBorder="1" applyAlignment="1" applyProtection="1">
      <alignment horizontal="center" vertical="center"/>
      <protection locked="0"/>
    </xf>
    <xf numFmtId="17" fontId="6" fillId="4" borderId="7" xfId="0" applyNumberFormat="1" applyFont="1" applyFill="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6" fillId="4" borderId="8" xfId="0" applyFont="1" applyFill="1" applyBorder="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4" fillId="7" borderId="3" xfId="0" applyFont="1" applyFill="1" applyBorder="1" applyAlignment="1" applyProtection="1">
      <alignment horizontal="left" vertical="center"/>
      <protection locked="0"/>
    </xf>
    <xf numFmtId="0" fontId="16" fillId="4"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locked="0"/>
    </xf>
    <xf numFmtId="3" fontId="2" fillId="0" borderId="1" xfId="0" applyNumberFormat="1" applyFont="1" applyBorder="1" applyAlignment="1" applyProtection="1">
      <alignment horizontal="center"/>
      <protection locked="0"/>
    </xf>
    <xf numFmtId="3" fontId="6" fillId="0" borderId="1" xfId="0" applyNumberFormat="1" applyFont="1" applyBorder="1" applyAlignment="1" applyProtection="1">
      <alignment horizontal="center" vertical="center"/>
      <protection locked="0"/>
    </xf>
    <xf numFmtId="0" fontId="28" fillId="4" borderId="14" xfId="0" applyFont="1" applyFill="1" applyBorder="1" applyAlignment="1" applyProtection="1">
      <alignment horizontal="center" vertical="center"/>
      <protection locked="0"/>
    </xf>
    <xf numFmtId="0" fontId="28" fillId="4" borderId="1" xfId="0" applyFont="1" applyFill="1" applyBorder="1" applyAlignment="1" applyProtection="1">
      <alignment horizontal="center"/>
      <protection locked="0"/>
    </xf>
    <xf numFmtId="3" fontId="0" fillId="0" borderId="2" xfId="0" applyNumberFormat="1" applyBorder="1" applyAlignment="1">
      <alignment horizontal="center"/>
    </xf>
    <xf numFmtId="3" fontId="0" fillId="0" borderId="3" xfId="0" applyNumberFormat="1" applyBorder="1" applyAlignment="1">
      <alignment horizontal="center"/>
    </xf>
    <xf numFmtId="3" fontId="0" fillId="0" borderId="4" xfId="0" applyNumberFormat="1" applyBorder="1" applyAlignment="1">
      <alignment horizontal="center"/>
    </xf>
    <xf numFmtId="0" fontId="11" fillId="7" borderId="3" xfId="0" applyFont="1" applyFill="1" applyBorder="1" applyAlignment="1" applyProtection="1">
      <alignment horizontal="left" vertical="center"/>
      <protection locked="0"/>
    </xf>
    <xf numFmtId="0" fontId="28" fillId="4" borderId="1" xfId="0" applyFont="1" applyFill="1" applyBorder="1" applyAlignment="1" applyProtection="1">
      <alignment horizontal="center" vertical="center" textRotation="90"/>
      <protection locked="0"/>
    </xf>
    <xf numFmtId="0" fontId="28" fillId="4" borderId="13" xfId="0" applyFont="1" applyFill="1" applyBorder="1" applyAlignment="1" applyProtection="1">
      <alignment horizontal="center" vertical="center" textRotation="90"/>
      <protection locked="0"/>
    </xf>
    <xf numFmtId="0" fontId="28" fillId="4" borderId="1" xfId="0" applyFont="1" applyFill="1" applyBorder="1" applyAlignment="1" applyProtection="1">
      <alignment horizontal="center" vertical="center" textRotation="90" wrapText="1"/>
      <protection locked="0"/>
    </xf>
    <xf numFmtId="0" fontId="28" fillId="4" borderId="13" xfId="0" applyFont="1" applyFill="1" applyBorder="1" applyAlignment="1" applyProtection="1">
      <alignment horizontal="center" vertical="center" textRotation="90" wrapText="1"/>
      <protection locked="0"/>
    </xf>
    <xf numFmtId="2" fontId="13" fillId="7" borderId="10" xfId="0" applyNumberFormat="1" applyFont="1" applyFill="1" applyBorder="1" applyAlignment="1" applyProtection="1">
      <alignment horizontal="center" vertical="center"/>
      <protection locked="0"/>
    </xf>
    <xf numFmtId="2" fontId="13" fillId="7" borderId="1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left" vertical="center"/>
      <protection locked="0"/>
    </xf>
    <xf numFmtId="0" fontId="6" fillId="4" borderId="1" xfId="0" applyFont="1" applyFill="1" applyBorder="1" applyAlignment="1" applyProtection="1">
      <alignment horizontal="center" vertical="center" wrapText="1"/>
      <protection locked="0"/>
    </xf>
    <xf numFmtId="0" fontId="12" fillId="4" borderId="1" xfId="0" applyFont="1" applyFill="1" applyBorder="1" applyAlignment="1" applyProtection="1">
      <alignment horizontal="center" vertical="center" wrapText="1"/>
      <protection locked="0"/>
    </xf>
    <xf numFmtId="2" fontId="13" fillId="7" borderId="12" xfId="0" applyNumberFormat="1" applyFont="1" applyFill="1" applyBorder="1" applyAlignment="1" applyProtection="1">
      <alignment horizontal="center" vertical="center"/>
      <protection locked="0"/>
    </xf>
    <xf numFmtId="3" fontId="13" fillId="0" borderId="10" xfId="0" applyNumberFormat="1" applyFont="1" applyBorder="1" applyAlignment="1" applyProtection="1">
      <alignment horizontal="center" vertical="center" wrapText="1"/>
      <protection locked="0"/>
    </xf>
    <xf numFmtId="3" fontId="13" fillId="0" borderId="11" xfId="0" applyNumberFormat="1" applyFont="1" applyBorder="1" applyAlignment="1" applyProtection="1">
      <alignment horizontal="center" vertical="center" wrapText="1"/>
      <protection locked="0"/>
    </xf>
    <xf numFmtId="0" fontId="28" fillId="4" borderId="2"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protection locked="0"/>
    </xf>
    <xf numFmtId="0" fontId="28" fillId="4" borderId="5" xfId="0" applyFont="1" applyFill="1" applyBorder="1" applyAlignment="1" applyProtection="1">
      <alignment horizontal="center" vertical="center"/>
      <protection locked="0"/>
    </xf>
    <xf numFmtId="0" fontId="28" fillId="4" borderId="6" xfId="0" applyFont="1" applyFill="1" applyBorder="1" applyAlignment="1" applyProtection="1">
      <alignment horizontal="center" vertical="center"/>
      <protection locked="0"/>
    </xf>
    <xf numFmtId="3" fontId="13" fillId="0" borderId="12" xfId="0" applyNumberFormat="1" applyFont="1" applyBorder="1" applyAlignment="1" applyProtection="1">
      <alignment horizontal="center" vertical="center" wrapText="1"/>
      <protection locked="0"/>
    </xf>
    <xf numFmtId="10" fontId="34" fillId="12" borderId="0" xfId="2" applyNumberFormat="1" applyFont="1" applyFill="1" applyBorder="1" applyAlignment="1" applyProtection="1">
      <alignment horizontal="center" vertical="center"/>
      <protection locked="0"/>
    </xf>
    <xf numFmtId="0" fontId="37" fillId="7" borderId="0" xfId="0" applyFont="1" applyFill="1" applyAlignment="1" applyProtection="1">
      <alignment horizontal="center" vertical="center"/>
      <protection locked="0"/>
    </xf>
    <xf numFmtId="0" fontId="35" fillId="7" borderId="0" xfId="0" applyFont="1" applyFill="1" applyAlignment="1" applyProtection="1">
      <alignment horizontal="center" vertical="center"/>
      <protection locked="0"/>
    </xf>
    <xf numFmtId="10" fontId="34" fillId="10" borderId="0" xfId="2" applyNumberFormat="1" applyFont="1" applyFill="1" applyBorder="1" applyAlignment="1" applyProtection="1">
      <alignment horizontal="center" vertical="center"/>
      <protection locked="0"/>
    </xf>
    <xf numFmtId="0" fontId="3" fillId="7" borderId="2" xfId="0"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wrapText="1"/>
      <protection locked="0"/>
    </xf>
    <xf numFmtId="0" fontId="3" fillId="7" borderId="4" xfId="0" applyFont="1" applyFill="1" applyBorder="1" applyAlignment="1" applyProtection="1">
      <alignment horizontal="center" vertical="center" wrapText="1"/>
      <protection locked="0"/>
    </xf>
    <xf numFmtId="0" fontId="3" fillId="7" borderId="5" xfId="0" applyFont="1" applyFill="1" applyBorder="1" applyAlignment="1" applyProtection="1">
      <alignment horizontal="center" vertical="center" wrapText="1"/>
      <protection locked="0"/>
    </xf>
    <xf numFmtId="0" fontId="3" fillId="7" borderId="6" xfId="0" applyFont="1" applyFill="1" applyBorder="1" applyAlignment="1" applyProtection="1">
      <alignment horizontal="center" vertical="center" wrapText="1"/>
      <protection locked="0"/>
    </xf>
    <xf numFmtId="0" fontId="3" fillId="7" borderId="7" xfId="0" applyFont="1" applyFill="1" applyBorder="1" applyAlignment="1" applyProtection="1">
      <alignment horizontal="center" vertical="center" wrapText="1"/>
      <protection locked="0"/>
    </xf>
    <xf numFmtId="0" fontId="2" fillId="0" borderId="1" xfId="0" applyFont="1" applyBorder="1" applyAlignment="1" applyProtection="1">
      <alignment horizontal="center" wrapText="1"/>
      <protection locked="0"/>
    </xf>
    <xf numFmtId="0" fontId="3" fillId="7" borderId="1" xfId="0" applyFont="1" applyFill="1" applyBorder="1" applyAlignment="1" applyProtection="1">
      <alignment horizontal="left" vertical="center" wrapText="1"/>
      <protection locked="0"/>
    </xf>
    <xf numFmtId="3" fontId="13" fillId="0" borderId="1" xfId="0" applyNumberFormat="1" applyFont="1" applyBorder="1" applyAlignment="1" applyProtection="1">
      <alignment horizontal="center" vertical="center" wrapText="1"/>
      <protection locked="0"/>
    </xf>
    <xf numFmtId="0" fontId="36" fillId="7" borderId="0" xfId="0" applyFont="1" applyFill="1" applyAlignment="1" applyProtection="1">
      <alignment horizontal="center" vertical="center"/>
      <protection locked="0"/>
    </xf>
    <xf numFmtId="0" fontId="6" fillId="7" borderId="0" xfId="0" applyFont="1" applyFill="1" applyAlignment="1" applyProtection="1">
      <alignment horizontal="center" vertical="center"/>
      <protection locked="0"/>
    </xf>
    <xf numFmtId="0" fontId="9" fillId="0" borderId="6" xfId="0" applyFont="1" applyBorder="1" applyAlignment="1" applyProtection="1">
      <alignment horizontal="left" vertical="center" wrapText="1"/>
      <protection locked="0"/>
    </xf>
    <xf numFmtId="0" fontId="16" fillId="7" borderId="1" xfId="0" applyFont="1" applyFill="1" applyBorder="1" applyAlignment="1" applyProtection="1">
      <alignment horizontal="center" vertical="center"/>
      <protection locked="0"/>
    </xf>
    <xf numFmtId="0" fontId="18" fillId="7" borderId="1" xfId="0" applyFont="1" applyFill="1" applyBorder="1" applyAlignment="1" applyProtection="1">
      <alignment horizontal="center" vertical="center"/>
      <protection locked="0"/>
    </xf>
    <xf numFmtId="9" fontId="13" fillId="7" borderId="1" xfId="0" applyNumberFormat="1" applyFont="1" applyFill="1" applyBorder="1" applyAlignment="1" applyProtection="1">
      <alignment horizontal="center" vertical="center" wrapText="1"/>
      <protection locked="0"/>
    </xf>
    <xf numFmtId="0" fontId="28" fillId="4" borderId="2" xfId="0" applyFont="1" applyFill="1" applyBorder="1" applyAlignment="1" applyProtection="1">
      <alignment horizontal="center" vertical="center" wrapText="1"/>
      <protection locked="0"/>
    </xf>
    <xf numFmtId="0" fontId="28" fillId="4" borderId="3" xfId="0" applyFont="1" applyFill="1" applyBorder="1" applyAlignment="1" applyProtection="1">
      <alignment horizontal="center" vertical="center" wrapText="1"/>
      <protection locked="0"/>
    </xf>
    <xf numFmtId="0" fontId="28" fillId="4" borderId="4" xfId="0" applyFont="1" applyFill="1" applyBorder="1" applyAlignment="1" applyProtection="1">
      <alignment horizontal="center" vertical="center" wrapText="1"/>
      <protection locked="0"/>
    </xf>
    <xf numFmtId="0" fontId="28" fillId="4" borderId="8" xfId="0" applyFont="1" applyFill="1" applyBorder="1" applyAlignment="1" applyProtection="1">
      <alignment horizontal="center" vertical="center" wrapText="1"/>
      <protection locked="0"/>
    </xf>
    <xf numFmtId="0" fontId="28" fillId="4" borderId="0" xfId="0" applyFont="1" applyFill="1" applyAlignment="1" applyProtection="1">
      <alignment horizontal="center" vertical="center" wrapText="1"/>
      <protection locked="0"/>
    </xf>
    <xf numFmtId="0" fontId="28" fillId="4" borderId="9" xfId="0" applyFont="1" applyFill="1" applyBorder="1" applyAlignment="1" applyProtection="1">
      <alignment horizontal="center" vertical="center" wrapText="1"/>
      <protection locked="0"/>
    </xf>
    <xf numFmtId="0" fontId="28" fillId="4" borderId="5"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8" fillId="4" borderId="7" xfId="0" applyFont="1" applyFill="1" applyBorder="1" applyAlignment="1" applyProtection="1">
      <alignment horizontal="center" vertical="center" wrapText="1"/>
      <protection locked="0"/>
    </xf>
    <xf numFmtId="0" fontId="11" fillId="7" borderId="0" xfId="0" applyFont="1" applyFill="1" applyAlignment="1" applyProtection="1">
      <alignment horizontal="left" vertical="center"/>
      <protection locked="0"/>
    </xf>
    <xf numFmtId="0" fontId="0" fillId="7" borderId="10"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3" fillId="0" borderId="10" xfId="0" applyFont="1" applyBorder="1" applyAlignment="1" applyProtection="1">
      <alignment horizontal="center"/>
      <protection locked="0"/>
    </xf>
    <xf numFmtId="0" fontId="3" fillId="0" borderId="11" xfId="0" applyFont="1" applyBorder="1" applyAlignment="1" applyProtection="1">
      <alignment horizontal="center"/>
      <protection locked="0"/>
    </xf>
    <xf numFmtId="0" fontId="3" fillId="0" borderId="12" xfId="0" applyFont="1" applyBorder="1" applyAlignment="1" applyProtection="1">
      <alignment horizontal="center"/>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7" borderId="8" xfId="0" applyFont="1" applyFill="1" applyBorder="1" applyAlignment="1" applyProtection="1">
      <alignment horizontal="center" vertical="center" wrapText="1"/>
      <protection locked="0"/>
    </xf>
    <xf numFmtId="0" fontId="3" fillId="7" borderId="0" xfId="0" applyFont="1" applyFill="1" applyAlignment="1" applyProtection="1">
      <alignment horizontal="center" vertical="center" wrapText="1"/>
      <protection locked="0"/>
    </xf>
    <xf numFmtId="0" fontId="3" fillId="7" borderId="9" xfId="0" applyFont="1" applyFill="1" applyBorder="1" applyAlignment="1" applyProtection="1">
      <alignment horizontal="center" vertical="center" wrapText="1"/>
      <protection locked="0"/>
    </xf>
    <xf numFmtId="0" fontId="6" fillId="4" borderId="0" xfId="0" applyFont="1" applyFill="1" applyBorder="1" applyAlignment="1" applyProtection="1">
      <alignment horizontal="center" vertical="center"/>
      <protection locked="0"/>
    </xf>
    <xf numFmtId="0" fontId="28" fillId="4" borderId="4" xfId="0" applyFont="1" applyFill="1" applyBorder="1" applyAlignment="1" applyProtection="1">
      <alignment horizontal="center" vertical="center"/>
      <protection locked="0"/>
    </xf>
    <xf numFmtId="0" fontId="28" fillId="4" borderId="7" xfId="0" applyFont="1" applyFill="1" applyBorder="1" applyAlignment="1" applyProtection="1">
      <alignment horizontal="center" vertical="center"/>
      <protection locked="0"/>
    </xf>
    <xf numFmtId="3" fontId="13" fillId="0" borderId="1" xfId="0" applyNumberFormat="1" applyFont="1" applyBorder="1" applyAlignment="1" applyProtection="1">
      <alignment horizontal="center" vertical="center"/>
      <protection locked="0"/>
    </xf>
    <xf numFmtId="0" fontId="2" fillId="0" borderId="10" xfId="0" applyFont="1" applyBorder="1" applyAlignment="1" applyProtection="1">
      <alignment horizontal="center" wrapText="1"/>
      <protection locked="0"/>
    </xf>
    <xf numFmtId="0" fontId="2" fillId="0" borderId="11" xfId="0" applyFont="1" applyBorder="1" applyAlignment="1" applyProtection="1">
      <alignment horizontal="center" wrapText="1"/>
      <protection locked="0"/>
    </xf>
    <xf numFmtId="0" fontId="27" fillId="7" borderId="3" xfId="0" applyFont="1" applyFill="1" applyBorder="1" applyAlignment="1" applyProtection="1">
      <alignment horizontal="left" vertical="center"/>
      <protection locked="0"/>
    </xf>
    <xf numFmtId="0" fontId="13" fillId="7" borderId="2" xfId="0" applyFont="1" applyFill="1" applyBorder="1" applyAlignment="1" applyProtection="1">
      <alignment horizontal="center" vertical="center"/>
      <protection locked="0"/>
    </xf>
    <xf numFmtId="0" fontId="13" fillId="7" borderId="3" xfId="0" applyFont="1" applyFill="1" applyBorder="1" applyAlignment="1" applyProtection="1">
      <alignment horizontal="center" vertical="center"/>
      <protection locked="0"/>
    </xf>
    <xf numFmtId="0" fontId="13" fillId="7" borderId="5" xfId="0" applyFont="1" applyFill="1" applyBorder="1" applyAlignment="1" applyProtection="1">
      <alignment horizontal="center" vertical="center"/>
      <protection locked="0"/>
    </xf>
    <xf numFmtId="0" fontId="13" fillId="7" borderId="6" xfId="0" applyFont="1" applyFill="1" applyBorder="1" applyAlignment="1" applyProtection="1">
      <alignment horizontal="center" vertical="center"/>
      <protection locked="0"/>
    </xf>
    <xf numFmtId="0" fontId="13" fillId="0" borderId="10" xfId="0" applyFont="1" applyBorder="1" applyAlignment="1" applyProtection="1">
      <alignment horizontal="center" vertical="center" wrapText="1"/>
      <protection locked="0"/>
    </xf>
    <xf numFmtId="0" fontId="28" fillId="4" borderId="10" xfId="0" applyFont="1" applyFill="1" applyBorder="1" applyAlignment="1" applyProtection="1">
      <alignment horizontal="center" vertical="center" wrapText="1"/>
      <protection locked="0"/>
    </xf>
    <xf numFmtId="0" fontId="0" fillId="0" borderId="1" xfId="0" applyBorder="1" applyAlignment="1" applyProtection="1">
      <alignment horizontal="center"/>
      <protection locked="0"/>
    </xf>
    <xf numFmtId="0" fontId="19" fillId="4" borderId="1" xfId="0" applyFont="1" applyFill="1" applyBorder="1" applyAlignment="1" applyProtection="1">
      <alignment horizontal="center" vertical="center"/>
      <protection locked="0"/>
    </xf>
    <xf numFmtId="1" fontId="28" fillId="4" borderId="2" xfId="0" applyNumberFormat="1" applyFont="1" applyFill="1" applyBorder="1" applyAlignment="1" applyProtection="1">
      <alignment horizontal="center" vertical="center"/>
      <protection locked="0"/>
    </xf>
    <xf numFmtId="1" fontId="28" fillId="4" borderId="3" xfId="0" applyNumberFormat="1" applyFont="1" applyFill="1" applyBorder="1" applyAlignment="1" applyProtection="1">
      <alignment horizontal="center" vertical="center"/>
      <protection locked="0"/>
    </xf>
    <xf numFmtId="1" fontId="28" fillId="4" borderId="4" xfId="0" applyNumberFormat="1" applyFont="1" applyFill="1" applyBorder="1" applyAlignment="1" applyProtection="1">
      <alignment horizontal="center" vertical="center"/>
      <protection locked="0"/>
    </xf>
    <xf numFmtId="4" fontId="13" fillId="0" borderId="1" xfId="0" applyNumberFormat="1" applyFont="1" applyBorder="1" applyAlignment="1" applyProtection="1">
      <alignment horizontal="center" vertical="center"/>
      <protection locked="0"/>
    </xf>
    <xf numFmtId="0" fontId="64" fillId="7" borderId="0" xfId="0" applyFont="1" applyFill="1" applyAlignment="1">
      <alignment horizontal="center"/>
    </xf>
    <xf numFmtId="0" fontId="53" fillId="7" borderId="0" xfId="0" applyFont="1" applyFill="1" applyAlignment="1">
      <alignment horizontal="center"/>
    </xf>
    <xf numFmtId="0" fontId="11" fillId="7" borderId="0" xfId="0" applyFont="1" applyFill="1" applyAlignment="1" applyProtection="1">
      <alignment horizontal="left" vertical="center" wrapText="1"/>
      <protection locked="0"/>
    </xf>
    <xf numFmtId="168" fontId="3" fillId="0" borderId="1" xfId="0" applyNumberFormat="1" applyFont="1" applyBorder="1" applyAlignment="1" applyProtection="1">
      <alignment horizontal="center" vertical="center"/>
      <protection locked="0"/>
    </xf>
    <xf numFmtId="0" fontId="9" fillId="7" borderId="6" xfId="0" applyFont="1" applyFill="1" applyBorder="1" applyAlignment="1" applyProtection="1">
      <alignment horizontal="left" vertical="center"/>
      <protection locked="0"/>
    </xf>
    <xf numFmtId="0" fontId="0" fillId="7" borderId="1" xfId="0" applyFill="1" applyBorder="1" applyAlignment="1" applyProtection="1">
      <alignment horizontal="center" vertical="center"/>
      <protection locked="0"/>
    </xf>
    <xf numFmtId="0" fontId="2" fillId="3" borderId="0" xfId="0" applyFont="1" applyFill="1" applyAlignment="1" applyProtection="1">
      <alignment horizontal="center"/>
      <protection locked="0"/>
    </xf>
    <xf numFmtId="0" fontId="33" fillId="8" borderId="0" xfId="3" applyFont="1" applyBorder="1" applyAlignment="1" applyProtection="1">
      <alignment horizontal="center" vertical="center"/>
      <protection locked="0"/>
    </xf>
    <xf numFmtId="0" fontId="29" fillId="7" borderId="0" xfId="0" applyFont="1" applyFill="1" applyAlignment="1" applyProtection="1">
      <alignment horizontal="left" vertical="center"/>
      <protection locked="0"/>
    </xf>
    <xf numFmtId="0" fontId="25" fillId="7" borderId="0" xfId="0" applyFont="1" applyFill="1" applyAlignment="1" applyProtection="1">
      <alignment horizontal="left" vertical="center"/>
      <protection locked="0"/>
    </xf>
    <xf numFmtId="0" fontId="48" fillId="2" borderId="0" xfId="1" applyFont="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21" fillId="2" borderId="0" xfId="1" applyFont="1" applyAlignment="1" applyProtection="1">
      <alignment horizontal="center" vertical="center"/>
      <protection locked="0"/>
    </xf>
    <xf numFmtId="0" fontId="26" fillId="4" borderId="1" xfId="0" applyFont="1" applyFill="1" applyBorder="1" applyAlignment="1" applyProtection="1">
      <alignment horizontal="center" vertical="center"/>
      <protection locked="0"/>
    </xf>
    <xf numFmtId="0" fontId="62" fillId="2" borderId="0" xfId="1" applyFont="1" applyAlignment="1" applyProtection="1">
      <alignment horizontal="center" vertical="center"/>
      <protection locked="0"/>
    </xf>
    <xf numFmtId="0" fontId="24" fillId="6" borderId="0" xfId="0" applyFont="1" applyFill="1" applyAlignment="1" applyProtection="1">
      <alignment horizontal="center" vertical="center"/>
      <protection locked="0"/>
    </xf>
    <xf numFmtId="0" fontId="51" fillId="2" borderId="0" xfId="1" applyFont="1" applyAlignment="1" applyProtection="1">
      <alignment horizontal="center" vertical="center"/>
      <protection locked="0"/>
    </xf>
    <xf numFmtId="0" fontId="7" fillId="3" borderId="0" xfId="0" applyFont="1" applyFill="1" applyAlignment="1" applyProtection="1">
      <alignment horizontal="left" vertical="center"/>
      <protection locked="0"/>
    </xf>
    <xf numFmtId="0" fontId="6" fillId="7" borderId="0" xfId="0" applyFont="1" applyFill="1" applyAlignment="1" applyProtection="1">
      <alignment horizontal="left" vertical="center"/>
      <protection locked="0"/>
    </xf>
    <xf numFmtId="166" fontId="13" fillId="0" borderId="1" xfId="0" applyNumberFormat="1" applyFont="1" applyBorder="1" applyAlignment="1" applyProtection="1">
      <alignment horizontal="center" vertical="center"/>
      <protection locked="0"/>
    </xf>
    <xf numFmtId="0" fontId="26" fillId="4" borderId="2" xfId="0" applyFont="1" applyFill="1" applyBorder="1" applyAlignment="1" applyProtection="1">
      <alignment horizontal="center" vertical="center"/>
      <protection locked="0"/>
    </xf>
    <xf numFmtId="0" fontId="26" fillId="4" borderId="3" xfId="0" applyFont="1" applyFill="1" applyBorder="1" applyAlignment="1" applyProtection="1">
      <alignment horizontal="center" vertical="center"/>
      <protection locked="0"/>
    </xf>
    <xf numFmtId="0" fontId="26" fillId="4" borderId="4" xfId="0" applyFont="1" applyFill="1" applyBorder="1" applyAlignment="1" applyProtection="1">
      <alignment horizontal="center" vertical="center"/>
      <protection locked="0"/>
    </xf>
    <xf numFmtId="0" fontId="26" fillId="4" borderId="5" xfId="0" applyFont="1" applyFill="1" applyBorder="1" applyAlignment="1" applyProtection="1">
      <alignment horizontal="center" vertical="center"/>
      <protection locked="0"/>
    </xf>
    <xf numFmtId="0" fontId="26" fillId="4" borderId="6" xfId="0" applyFont="1" applyFill="1" applyBorder="1" applyAlignment="1" applyProtection="1">
      <alignment horizontal="center" vertical="center"/>
      <protection locked="0"/>
    </xf>
    <xf numFmtId="0" fontId="26" fillId="4" borderId="7" xfId="0" applyFont="1" applyFill="1" applyBorder="1" applyAlignment="1" applyProtection="1">
      <alignment horizontal="center" vertical="center"/>
      <protection locked="0"/>
    </xf>
    <xf numFmtId="167" fontId="3" fillId="7" borderId="1" xfId="2" applyNumberFormat="1" applyFont="1" applyFill="1" applyBorder="1" applyAlignment="1" applyProtection="1">
      <alignment horizontal="center" vertical="center"/>
      <protection locked="0"/>
    </xf>
    <xf numFmtId="10" fontId="34" fillId="11" borderId="0" xfId="2" applyNumberFormat="1" applyFont="1" applyFill="1" applyBorder="1" applyAlignment="1" applyProtection="1">
      <alignment horizontal="center" vertical="center"/>
      <protection locked="0"/>
    </xf>
    <xf numFmtId="0" fontId="2" fillId="7" borderId="0" xfId="0" applyFont="1" applyFill="1" applyAlignment="1">
      <alignment horizontal="center"/>
    </xf>
    <xf numFmtId="3" fontId="0" fillId="0" borderId="10" xfId="0" applyNumberFormat="1" applyBorder="1" applyAlignment="1">
      <alignment horizontal="center"/>
    </xf>
    <xf numFmtId="3" fontId="0" fillId="0" borderId="11" xfId="0" applyNumberFormat="1" applyBorder="1" applyAlignment="1">
      <alignment horizontal="center"/>
    </xf>
    <xf numFmtId="3" fontId="0" fillId="0" borderId="12" xfId="0" applyNumberFormat="1" applyBorder="1" applyAlignment="1">
      <alignment horizontal="center"/>
    </xf>
    <xf numFmtId="0" fontId="19" fillId="4" borderId="10" xfId="0" applyFont="1" applyFill="1" applyBorder="1" applyAlignment="1" applyProtection="1">
      <alignment horizontal="center"/>
      <protection locked="0"/>
    </xf>
    <xf numFmtId="0" fontId="19" fillId="4" borderId="11" xfId="0" applyFont="1" applyFill="1" applyBorder="1" applyAlignment="1" applyProtection="1">
      <alignment horizontal="center"/>
      <protection locked="0"/>
    </xf>
    <xf numFmtId="0" fontId="19" fillId="4" borderId="12" xfId="0" applyFont="1" applyFill="1" applyBorder="1" applyAlignment="1" applyProtection="1">
      <alignment horizontal="center"/>
      <protection locked="0"/>
    </xf>
    <xf numFmtId="3" fontId="28" fillId="7" borderId="1" xfId="0" applyNumberFormat="1" applyFont="1" applyFill="1" applyBorder="1" applyAlignment="1" applyProtection="1">
      <alignment horizontal="center" vertical="center"/>
      <protection locked="0"/>
    </xf>
    <xf numFmtId="3" fontId="28" fillId="7" borderId="10" xfId="0" applyNumberFormat="1" applyFont="1" applyFill="1" applyBorder="1" applyAlignment="1" applyProtection="1">
      <alignment horizontal="center" vertical="center"/>
      <protection locked="0"/>
    </xf>
    <xf numFmtId="3" fontId="28" fillId="7" borderId="11" xfId="0" applyNumberFormat="1" applyFont="1" applyFill="1" applyBorder="1" applyAlignment="1" applyProtection="1">
      <alignment horizontal="center" vertical="center"/>
      <protection locked="0"/>
    </xf>
    <xf numFmtId="3" fontId="28" fillId="7" borderId="12" xfId="0" applyNumberFormat="1" applyFont="1" applyFill="1" applyBorder="1" applyAlignment="1" applyProtection="1">
      <alignment horizontal="center" vertical="center"/>
      <protection locked="0"/>
    </xf>
    <xf numFmtId="0" fontId="19" fillId="4" borderId="1" xfId="0" applyFont="1" applyFill="1" applyBorder="1" applyAlignment="1" applyProtection="1">
      <alignment horizontal="center"/>
      <protection locked="0"/>
    </xf>
    <xf numFmtId="0" fontId="32" fillId="7" borderId="3" xfId="0" applyFont="1" applyFill="1" applyBorder="1" applyAlignment="1" applyProtection="1">
      <alignment horizontal="left" vertical="center"/>
      <protection locked="0"/>
    </xf>
    <xf numFmtId="0" fontId="32" fillId="7" borderId="0" xfId="0" applyFont="1" applyFill="1" applyAlignment="1" applyProtection="1">
      <alignment horizontal="left" vertical="center"/>
      <protection locked="0"/>
    </xf>
    <xf numFmtId="4" fontId="13" fillId="7" borderId="1" xfId="0" applyNumberFormat="1" applyFont="1" applyFill="1" applyBorder="1" applyAlignment="1" applyProtection="1">
      <alignment horizontal="center" vertical="top" wrapText="1"/>
      <protection locked="0"/>
    </xf>
    <xf numFmtId="0" fontId="13" fillId="7" borderId="1" xfId="0" applyFont="1" applyFill="1" applyBorder="1" applyAlignment="1" applyProtection="1">
      <alignment horizontal="center" vertical="top" wrapText="1"/>
      <protection locked="0"/>
    </xf>
    <xf numFmtId="167" fontId="13" fillId="0" borderId="1" xfId="0" applyNumberFormat="1" applyFont="1" applyBorder="1" applyAlignment="1" applyProtection="1">
      <alignment horizontal="center" vertical="center"/>
      <protection locked="0"/>
    </xf>
    <xf numFmtId="3" fontId="45" fillId="14" borderId="0" xfId="0" applyNumberFormat="1" applyFont="1" applyFill="1" applyAlignment="1">
      <alignment horizontal="center" vertical="center"/>
    </xf>
    <xf numFmtId="0" fontId="27" fillId="7" borderId="0" xfId="0" applyFont="1" applyFill="1" applyAlignment="1">
      <alignment horizontal="left" vertical="center"/>
    </xf>
    <xf numFmtId="3" fontId="41" fillId="14" borderId="0" xfId="0" applyNumberFormat="1" applyFont="1" applyFill="1" applyAlignment="1">
      <alignment horizontal="center" vertical="center"/>
    </xf>
    <xf numFmtId="0" fontId="40" fillId="14" borderId="0" xfId="0" applyFont="1" applyFill="1" applyAlignment="1">
      <alignment horizontal="center" vertical="center"/>
    </xf>
    <xf numFmtId="3" fontId="44" fillId="14" borderId="0" xfId="0" applyNumberFormat="1" applyFont="1" applyFill="1" applyAlignment="1">
      <alignment horizontal="center" vertical="center"/>
    </xf>
    <xf numFmtId="0" fontId="37" fillId="14" borderId="0" xfId="0" applyFont="1" applyFill="1" applyAlignment="1">
      <alignment horizontal="center" vertical="center"/>
    </xf>
    <xf numFmtId="4" fontId="67" fillId="7" borderId="0" xfId="0" applyNumberFormat="1" applyFont="1" applyFill="1" applyAlignment="1">
      <alignment horizontal="center" vertical="center" wrapText="1"/>
    </xf>
    <xf numFmtId="0" fontId="59" fillId="13" borderId="0" xfId="0" applyFont="1" applyFill="1" applyAlignment="1">
      <alignment horizontal="center" vertical="center" wrapText="1"/>
    </xf>
    <xf numFmtId="0" fontId="68" fillId="13" borderId="0" xfId="0" applyFont="1" applyFill="1" applyAlignment="1">
      <alignment horizontal="center" vertical="center" wrapText="1"/>
    </xf>
    <xf numFmtId="0" fontId="60" fillId="13" borderId="0" xfId="0" applyFont="1" applyFill="1" applyAlignment="1">
      <alignment horizontal="center" vertical="center" wrapText="1"/>
    </xf>
    <xf numFmtId="0" fontId="69" fillId="13" borderId="0" xfId="0" applyFont="1" applyFill="1" applyAlignment="1">
      <alignment horizontal="center" vertical="center" wrapText="1"/>
    </xf>
    <xf numFmtId="0" fontId="27" fillId="7" borderId="0" xfId="0" applyFont="1" applyFill="1" applyAlignment="1" applyProtection="1">
      <alignment vertical="center" wrapText="1"/>
      <protection locked="0"/>
    </xf>
    <xf numFmtId="0" fontId="27" fillId="7" borderId="0" xfId="0" applyFont="1" applyFill="1" applyAlignment="1" applyProtection="1">
      <alignment horizontal="left" vertical="center" wrapText="1"/>
      <protection locked="0"/>
    </xf>
    <xf numFmtId="0" fontId="3" fillId="7" borderId="0" xfId="0" applyFont="1" applyFill="1" applyAlignment="1" applyProtection="1">
      <alignment horizontal="left" vertical="center"/>
      <protection locked="0"/>
    </xf>
    <xf numFmtId="0" fontId="9" fillId="7" borderId="0" xfId="0" applyFont="1" applyFill="1" applyAlignment="1">
      <alignment horizontal="left" vertical="center"/>
    </xf>
    <xf numFmtId="0" fontId="9" fillId="7" borderId="6" xfId="0" applyFont="1" applyFill="1" applyBorder="1" applyAlignment="1">
      <alignment horizontal="left" vertical="center"/>
    </xf>
    <xf numFmtId="0" fontId="3" fillId="7" borderId="0" xfId="0" applyFont="1" applyFill="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2" fillId="7" borderId="3" xfId="0" applyFont="1" applyFill="1" applyBorder="1" applyAlignment="1" applyProtection="1">
      <alignment horizontal="left" vertical="center" wrapText="1"/>
      <protection locked="0"/>
    </xf>
    <xf numFmtId="0" fontId="38" fillId="14" borderId="0" xfId="0" applyFont="1" applyFill="1" applyAlignment="1">
      <alignment horizontal="center" vertical="center"/>
    </xf>
    <xf numFmtId="0" fontId="9" fillId="4" borderId="0" xfId="0" applyFont="1" applyFill="1" applyAlignment="1" applyProtection="1">
      <alignment horizontal="left" vertical="center"/>
      <protection locked="0"/>
    </xf>
    <xf numFmtId="9" fontId="13" fillId="0" borderId="1" xfId="0" applyNumberFormat="1" applyFont="1" applyBorder="1" applyAlignment="1" applyProtection="1">
      <alignment horizontal="center" vertical="center"/>
      <protection locked="0"/>
    </xf>
    <xf numFmtId="0" fontId="39" fillId="14" borderId="0" xfId="0" applyFont="1" applyFill="1" applyAlignment="1">
      <alignment horizontal="center" vertical="center"/>
    </xf>
    <xf numFmtId="0" fontId="6" fillId="7" borderId="2" xfId="0" applyFont="1" applyFill="1" applyBorder="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0" fontId="6" fillId="7" borderId="4" xfId="0" applyFont="1" applyFill="1" applyBorder="1" applyAlignment="1" applyProtection="1">
      <alignment horizontal="center" vertical="center"/>
      <protection locked="0"/>
    </xf>
    <xf numFmtId="0" fontId="6" fillId="7" borderId="5" xfId="0" applyFont="1" applyFill="1" applyBorder="1" applyAlignment="1" applyProtection="1">
      <alignment horizontal="center" vertical="center"/>
      <protection locked="0"/>
    </xf>
    <xf numFmtId="0" fontId="6" fillId="7" borderId="6" xfId="0" applyFont="1" applyFill="1" applyBorder="1" applyAlignment="1" applyProtection="1">
      <alignment horizontal="center" vertical="center"/>
      <protection locked="0"/>
    </xf>
    <xf numFmtId="0" fontId="6" fillId="7" borderId="7" xfId="0" applyFont="1" applyFill="1" applyBorder="1" applyAlignment="1" applyProtection="1">
      <alignment horizontal="center" vertical="center"/>
      <protection locked="0"/>
    </xf>
    <xf numFmtId="0" fontId="28" fillId="7" borderId="10" xfId="0" applyFont="1" applyFill="1" applyBorder="1" applyAlignment="1" applyProtection="1">
      <alignment horizontal="center" vertical="center"/>
      <protection locked="0"/>
    </xf>
    <xf numFmtId="0" fontId="28" fillId="7" borderId="11" xfId="0" applyFont="1" applyFill="1" applyBorder="1" applyAlignment="1" applyProtection="1">
      <alignment horizontal="center" vertical="center"/>
      <protection locked="0"/>
    </xf>
    <xf numFmtId="0" fontId="28" fillId="7" borderId="12" xfId="0" applyFont="1" applyFill="1" applyBorder="1" applyAlignment="1" applyProtection="1">
      <alignment horizontal="center" vertical="center"/>
      <protection locked="0"/>
    </xf>
    <xf numFmtId="4" fontId="13" fillId="7" borderId="1" xfId="0" applyNumberFormat="1" applyFont="1" applyFill="1" applyBorder="1" applyAlignment="1" applyProtection="1">
      <alignment horizontal="center" vertical="center" wrapText="1"/>
      <protection locked="0"/>
    </xf>
    <xf numFmtId="3" fontId="43" fillId="14" borderId="0" xfId="0" applyNumberFormat="1" applyFont="1" applyFill="1" applyAlignment="1">
      <alignment horizontal="center" vertical="center"/>
    </xf>
    <xf numFmtId="0" fontId="13" fillId="0" borderId="11"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3" fontId="13" fillId="0" borderId="2" xfId="0" applyNumberFormat="1" applyFont="1" applyBorder="1" applyAlignment="1" applyProtection="1">
      <alignment horizontal="center" vertical="center" wrapText="1"/>
      <protection locked="0"/>
    </xf>
    <xf numFmtId="3" fontId="13" fillId="0" borderId="4" xfId="0" applyNumberFormat="1" applyFont="1" applyBorder="1" applyAlignment="1" applyProtection="1">
      <alignment horizontal="center" vertical="center" wrapText="1"/>
      <protection locked="0"/>
    </xf>
    <xf numFmtId="0" fontId="0" fillId="0" borderId="1" xfId="0" applyBorder="1" applyAlignment="1" applyProtection="1">
      <alignment horizontal="left" vertical="center"/>
      <protection locked="0"/>
    </xf>
    <xf numFmtId="0" fontId="13" fillId="7" borderId="4" xfId="0" applyFont="1" applyFill="1" applyBorder="1" applyAlignment="1" applyProtection="1">
      <alignment horizontal="center" vertical="center"/>
      <protection locked="0"/>
    </xf>
    <xf numFmtId="0" fontId="13" fillId="7" borderId="10" xfId="0" applyFont="1" applyFill="1" applyBorder="1" applyAlignment="1" applyProtection="1">
      <alignment horizontal="left" vertical="center"/>
      <protection locked="0"/>
    </xf>
    <xf numFmtId="0" fontId="13" fillId="7" borderId="11" xfId="0" applyFont="1" applyFill="1" applyBorder="1" applyAlignment="1" applyProtection="1">
      <alignment horizontal="left" vertical="center"/>
      <protection locked="0"/>
    </xf>
    <xf numFmtId="0" fontId="13" fillId="7" borderId="12" xfId="0" applyFont="1" applyFill="1" applyBorder="1" applyAlignment="1" applyProtection="1">
      <alignment horizontal="left" vertical="center"/>
      <protection locked="0"/>
    </xf>
    <xf numFmtId="0" fontId="2" fillId="7" borderId="10" xfId="0" applyFont="1" applyFill="1" applyBorder="1" applyAlignment="1" applyProtection="1">
      <alignment horizontal="center" wrapText="1"/>
      <protection locked="0"/>
    </xf>
    <xf numFmtId="0" fontId="2" fillId="7" borderId="11" xfId="0" applyFont="1" applyFill="1" applyBorder="1" applyAlignment="1" applyProtection="1">
      <alignment horizontal="center" wrapText="1"/>
      <protection locked="0"/>
    </xf>
    <xf numFmtId="0" fontId="2" fillId="7" borderId="12" xfId="0" applyFont="1" applyFill="1" applyBorder="1" applyAlignment="1" applyProtection="1">
      <alignment horizontal="center" wrapText="1"/>
      <protection locked="0"/>
    </xf>
    <xf numFmtId="4" fontId="12" fillId="7" borderId="0" xfId="0" applyNumberFormat="1" applyFont="1" applyFill="1" applyAlignment="1" applyProtection="1">
      <alignment horizontal="left" vertical="center"/>
      <protection locked="0"/>
    </xf>
    <xf numFmtId="4" fontId="12" fillId="7" borderId="3" xfId="0" applyNumberFormat="1" applyFont="1" applyFill="1" applyBorder="1" applyAlignment="1" applyProtection="1">
      <alignment horizontal="left" vertical="center"/>
      <protection locked="0"/>
    </xf>
    <xf numFmtId="3" fontId="13" fillId="0" borderId="3" xfId="0" applyNumberFormat="1" applyFont="1" applyBorder="1" applyAlignment="1" applyProtection="1">
      <alignment horizontal="center" vertical="center" wrapText="1"/>
      <protection locked="0"/>
    </xf>
    <xf numFmtId="0" fontId="74" fillId="0" borderId="10" xfId="0" applyFont="1" applyBorder="1" applyAlignment="1" applyProtection="1">
      <alignment horizontal="center" vertical="center"/>
      <protection locked="0"/>
    </xf>
    <xf numFmtId="0" fontId="74" fillId="0" borderId="11" xfId="0" applyFont="1" applyBorder="1" applyAlignment="1" applyProtection="1">
      <alignment horizontal="center" vertical="center"/>
      <protection locked="0"/>
    </xf>
    <xf numFmtId="49" fontId="3" fillId="0" borderId="2" xfId="0" applyNumberFormat="1" applyFont="1" applyBorder="1" applyAlignment="1" applyProtection="1">
      <alignment horizontal="center" vertical="center"/>
      <protection locked="0"/>
    </xf>
    <xf numFmtId="49" fontId="3" fillId="0" borderId="3" xfId="0" applyNumberFormat="1" applyFont="1" applyBorder="1" applyAlignment="1" applyProtection="1">
      <alignment horizontal="center" vertical="center"/>
      <protection locked="0"/>
    </xf>
    <xf numFmtId="49" fontId="3" fillId="0" borderId="4" xfId="0" applyNumberFormat="1" applyFont="1" applyBorder="1" applyAlignment="1" applyProtection="1">
      <alignment horizontal="center" vertical="center"/>
      <protection locked="0"/>
    </xf>
    <xf numFmtId="0" fontId="6" fillId="4" borderId="10" xfId="0" applyFont="1" applyFill="1" applyBorder="1" applyAlignment="1" applyProtection="1">
      <alignment horizontal="center" vertical="center" wrapText="1"/>
      <protection locked="0"/>
    </xf>
    <xf numFmtId="0" fontId="6" fillId="4" borderId="11" xfId="0" applyFont="1" applyFill="1" applyBorder="1" applyAlignment="1" applyProtection="1">
      <alignment horizontal="center" vertical="center" wrapText="1"/>
      <protection locked="0"/>
    </xf>
    <xf numFmtId="0" fontId="6" fillId="4" borderId="12" xfId="0" applyFont="1" applyFill="1" applyBorder="1" applyAlignment="1" applyProtection="1">
      <alignment horizontal="center" vertical="center" wrapText="1"/>
      <protection locked="0"/>
    </xf>
    <xf numFmtId="0" fontId="13" fillId="7" borderId="10" xfId="0" applyFont="1" applyFill="1" applyBorder="1" applyAlignment="1" applyProtection="1">
      <alignment horizontal="center" vertical="center" wrapText="1"/>
      <protection locked="0"/>
    </xf>
    <xf numFmtId="0" fontId="13" fillId="7" borderId="11" xfId="0" applyFont="1" applyFill="1" applyBorder="1" applyAlignment="1" applyProtection="1">
      <alignment horizontal="center" vertical="center" wrapText="1"/>
      <protection locked="0"/>
    </xf>
    <xf numFmtId="0" fontId="13" fillId="7" borderId="12" xfId="0" applyFont="1" applyFill="1" applyBorder="1" applyAlignment="1" applyProtection="1">
      <alignment horizontal="center" vertical="center" wrapText="1"/>
      <protection locked="0"/>
    </xf>
    <xf numFmtId="49" fontId="3" fillId="0" borderId="10" xfId="0" applyNumberFormat="1" applyFont="1" applyBorder="1" applyAlignment="1" applyProtection="1">
      <alignment horizontal="center" vertical="center"/>
      <protection locked="0"/>
    </xf>
    <xf numFmtId="49" fontId="3" fillId="0" borderId="11" xfId="0" applyNumberFormat="1" applyFont="1" applyBorder="1" applyAlignment="1" applyProtection="1">
      <alignment horizontal="center" vertical="center"/>
      <protection locked="0"/>
    </xf>
    <xf numFmtId="49" fontId="3" fillId="0" borderId="12" xfId="0" applyNumberFormat="1" applyFont="1" applyBorder="1" applyAlignment="1" applyProtection="1">
      <alignment horizontal="center" vertical="center"/>
      <protection locked="0"/>
    </xf>
    <xf numFmtId="0" fontId="9" fillId="7" borderId="0" xfId="0" applyFont="1" applyFill="1" applyAlignment="1" applyProtection="1">
      <alignment horizontal="center" vertical="center" wrapText="1"/>
      <protection locked="0"/>
    </xf>
    <xf numFmtId="0" fontId="6" fillId="4" borderId="2" xfId="0" applyFont="1" applyFill="1" applyBorder="1" applyAlignment="1" applyProtection="1">
      <alignment horizontal="center" wrapText="1"/>
      <protection locked="0"/>
    </xf>
    <xf numFmtId="0" fontId="6" fillId="4" borderId="3" xfId="0" applyFont="1" applyFill="1" applyBorder="1" applyAlignment="1" applyProtection="1">
      <alignment horizontal="center" wrapText="1"/>
      <protection locked="0"/>
    </xf>
    <xf numFmtId="0" fontId="6" fillId="4" borderId="4" xfId="0" applyFont="1" applyFill="1" applyBorder="1" applyAlignment="1" applyProtection="1">
      <alignment horizontal="center" wrapText="1"/>
      <protection locked="0"/>
    </xf>
    <xf numFmtId="0" fontId="6" fillId="4" borderId="5" xfId="0" applyFont="1" applyFill="1" applyBorder="1" applyAlignment="1" applyProtection="1">
      <alignment horizontal="center" wrapText="1"/>
      <protection locked="0"/>
    </xf>
    <xf numFmtId="0" fontId="6" fillId="4" borderId="6" xfId="0" applyFont="1" applyFill="1" applyBorder="1" applyAlignment="1" applyProtection="1">
      <alignment horizontal="center" wrapText="1"/>
      <protection locked="0"/>
    </xf>
    <xf numFmtId="0" fontId="6" fillId="4" borderId="7" xfId="0" applyFont="1" applyFill="1" applyBorder="1" applyAlignment="1" applyProtection="1">
      <alignment horizontal="center" wrapText="1"/>
      <protection locked="0"/>
    </xf>
    <xf numFmtId="0" fontId="3" fillId="7" borderId="2" xfId="0" applyFont="1" applyFill="1" applyBorder="1" applyAlignment="1" applyProtection="1">
      <alignment horizontal="center" vertical="center"/>
      <protection locked="0"/>
    </xf>
    <xf numFmtId="0" fontId="3" fillId="7" borderId="3" xfId="0" applyFont="1" applyFill="1" applyBorder="1" applyAlignment="1" applyProtection="1">
      <alignment horizontal="center" vertical="center"/>
      <protection locked="0"/>
    </xf>
    <xf numFmtId="0" fontId="3" fillId="7" borderId="4" xfId="0" applyFont="1" applyFill="1" applyBorder="1" applyAlignment="1" applyProtection="1">
      <alignment horizontal="center" vertical="center"/>
      <protection locked="0"/>
    </xf>
    <xf numFmtId="0" fontId="3" fillId="7" borderId="8" xfId="0" applyFont="1" applyFill="1" applyBorder="1" applyAlignment="1" applyProtection="1">
      <alignment horizontal="center" vertical="center"/>
      <protection locked="0"/>
    </xf>
    <xf numFmtId="0" fontId="3" fillId="7" borderId="0" xfId="0" applyFont="1" applyFill="1" applyBorder="1" applyAlignment="1" applyProtection="1">
      <alignment horizontal="center" vertical="center"/>
      <protection locked="0"/>
    </xf>
    <xf numFmtId="0" fontId="3" fillId="7" borderId="9" xfId="0" applyFont="1" applyFill="1" applyBorder="1" applyAlignment="1" applyProtection="1">
      <alignment horizontal="center" vertical="center"/>
      <protection locked="0"/>
    </xf>
    <xf numFmtId="0" fontId="12" fillId="4" borderId="2" xfId="0" applyFont="1" applyFill="1" applyBorder="1" applyAlignment="1" applyProtection="1">
      <alignment horizontal="center" vertical="center" wrapText="1"/>
      <protection locked="0"/>
    </xf>
    <xf numFmtId="0" fontId="12" fillId="4" borderId="3" xfId="0" applyFont="1" applyFill="1" applyBorder="1" applyAlignment="1" applyProtection="1">
      <alignment horizontal="center" vertical="center" wrapText="1"/>
      <protection locked="0"/>
    </xf>
    <xf numFmtId="0" fontId="12" fillId="4" borderId="4" xfId="0" applyFont="1" applyFill="1" applyBorder="1" applyAlignment="1" applyProtection="1">
      <alignment horizontal="center" vertical="center" wrapText="1"/>
      <protection locked="0"/>
    </xf>
    <xf numFmtId="0" fontId="12" fillId="4" borderId="5" xfId="0" applyFont="1" applyFill="1" applyBorder="1" applyAlignment="1" applyProtection="1">
      <alignment horizontal="center" vertical="center" wrapText="1"/>
      <protection locked="0"/>
    </xf>
    <xf numFmtId="0" fontId="12" fillId="4" borderId="6" xfId="0" applyFont="1" applyFill="1" applyBorder="1" applyAlignment="1" applyProtection="1">
      <alignment horizontal="center" vertical="center" wrapText="1"/>
      <protection locked="0"/>
    </xf>
    <xf numFmtId="0" fontId="12" fillId="4" borderId="7" xfId="0" applyFont="1" applyFill="1" applyBorder="1" applyAlignment="1" applyProtection="1">
      <alignment horizontal="center" vertical="center" wrapText="1"/>
      <protection locked="0"/>
    </xf>
    <xf numFmtId="0" fontId="6" fillId="7" borderId="10" xfId="0" applyFont="1" applyFill="1" applyBorder="1" applyAlignment="1" applyProtection="1">
      <alignment horizontal="center" vertical="center" wrapText="1"/>
      <protection locked="0"/>
    </xf>
    <xf numFmtId="0" fontId="6" fillId="7" borderId="11" xfId="0" applyFont="1" applyFill="1" applyBorder="1" applyAlignment="1" applyProtection="1">
      <alignment horizontal="center" vertical="center" wrapText="1"/>
      <protection locked="0"/>
    </xf>
    <xf numFmtId="0" fontId="6" fillId="7" borderId="12" xfId="0" applyFont="1" applyFill="1" applyBorder="1" applyAlignment="1" applyProtection="1">
      <alignment horizontal="center" vertical="center" wrapText="1"/>
      <protection locked="0"/>
    </xf>
    <xf numFmtId="0" fontId="11" fillId="7" borderId="3" xfId="0" applyFont="1" applyFill="1" applyBorder="1" applyAlignment="1" applyProtection="1">
      <alignment horizontal="center" vertical="center" wrapText="1"/>
      <protection locked="0"/>
    </xf>
    <xf numFmtId="0" fontId="2" fillId="7" borderId="10" xfId="0" applyFont="1" applyFill="1" applyBorder="1" applyAlignment="1" applyProtection="1">
      <alignment horizontal="center" vertical="center" wrapText="1"/>
      <protection locked="0"/>
    </xf>
    <xf numFmtId="0" fontId="2" fillId="7" borderId="11" xfId="0" applyFont="1" applyFill="1" applyBorder="1" applyAlignment="1" applyProtection="1">
      <alignment horizontal="center" vertical="center" wrapText="1"/>
      <protection locked="0"/>
    </xf>
    <xf numFmtId="0" fontId="2" fillId="7" borderId="12" xfId="0" applyFont="1" applyFill="1" applyBorder="1" applyAlignment="1" applyProtection="1">
      <alignment horizontal="center" vertical="center" wrapText="1"/>
      <protection locked="0"/>
    </xf>
    <xf numFmtId="0" fontId="2" fillId="7" borderId="10" xfId="0" applyFont="1" applyFill="1" applyBorder="1" applyAlignment="1" applyProtection="1">
      <alignment horizontal="center" vertical="center"/>
      <protection locked="0"/>
    </xf>
    <xf numFmtId="0" fontId="2" fillId="7" borderId="11" xfId="0" applyFont="1" applyFill="1" applyBorder="1" applyAlignment="1" applyProtection="1">
      <alignment horizontal="center" vertical="center"/>
      <protection locked="0"/>
    </xf>
    <xf numFmtId="0" fontId="2" fillId="7" borderId="12" xfId="0" applyFont="1" applyFill="1" applyBorder="1" applyAlignment="1" applyProtection="1">
      <alignment horizontal="center" vertical="center"/>
      <protection locked="0"/>
    </xf>
    <xf numFmtId="0" fontId="16" fillId="4" borderId="2" xfId="0" applyFont="1" applyFill="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6" fillId="4" borderId="4" xfId="0" applyFont="1" applyFill="1" applyBorder="1" applyAlignment="1" applyProtection="1">
      <alignment horizontal="center" vertical="center"/>
      <protection locked="0"/>
    </xf>
    <xf numFmtId="0" fontId="16" fillId="4" borderId="8" xfId="0" applyFont="1" applyFill="1" applyBorder="1" applyAlignment="1" applyProtection="1">
      <alignment horizontal="center" vertical="center"/>
      <protection locked="0"/>
    </xf>
    <xf numFmtId="0" fontId="16" fillId="4" borderId="0" xfId="0" applyFont="1" applyFill="1" applyBorder="1" applyAlignment="1" applyProtection="1">
      <alignment horizontal="center" vertical="center"/>
      <protection locked="0"/>
    </xf>
    <xf numFmtId="0" fontId="16" fillId="4" borderId="9" xfId="0" applyFont="1" applyFill="1" applyBorder="1" applyAlignment="1" applyProtection="1">
      <alignment horizontal="center" vertical="center"/>
      <protection locked="0"/>
    </xf>
    <xf numFmtId="0" fontId="16" fillId="4" borderId="5" xfId="0" applyFont="1" applyFill="1" applyBorder="1" applyAlignment="1" applyProtection="1">
      <alignment horizontal="center" vertical="center"/>
      <protection locked="0"/>
    </xf>
    <xf numFmtId="0" fontId="16" fillId="4" borderId="6" xfId="0" applyFont="1" applyFill="1" applyBorder="1" applyAlignment="1" applyProtection="1">
      <alignment horizontal="center" vertical="center"/>
      <protection locked="0"/>
    </xf>
    <xf numFmtId="0" fontId="16" fillId="4" borderId="7" xfId="0" applyFont="1" applyFill="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0" xfId="0" applyFont="1" applyBorder="1" applyAlignment="1" applyProtection="1">
      <alignment horizontal="center"/>
      <protection locked="0"/>
    </xf>
    <xf numFmtId="0" fontId="3" fillId="0" borderId="9" xfId="0" applyFont="1" applyBorder="1" applyAlignment="1" applyProtection="1">
      <alignment horizontal="center"/>
      <protection locked="0"/>
    </xf>
    <xf numFmtId="0" fontId="19" fillId="4" borderId="2" xfId="0" applyFont="1" applyFill="1" applyBorder="1" applyAlignment="1" applyProtection="1">
      <alignment horizontal="center" vertical="center"/>
      <protection locked="0"/>
    </xf>
    <xf numFmtId="0" fontId="19" fillId="4" borderId="3" xfId="0" applyFont="1" applyFill="1" applyBorder="1" applyAlignment="1" applyProtection="1">
      <alignment horizontal="center" vertical="center"/>
      <protection locked="0"/>
    </xf>
    <xf numFmtId="0" fontId="19" fillId="4" borderId="4" xfId="0" applyFont="1" applyFill="1" applyBorder="1" applyAlignment="1" applyProtection="1">
      <alignment horizontal="center" vertical="center"/>
      <protection locked="0"/>
    </xf>
    <xf numFmtId="0" fontId="19" fillId="4" borderId="5" xfId="0" applyFont="1" applyFill="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0" fontId="19" fillId="4" borderId="7" xfId="0" applyFont="1" applyFill="1" applyBorder="1" applyAlignment="1" applyProtection="1">
      <alignment horizontal="center" vertical="center"/>
      <protection locked="0"/>
    </xf>
  </cellXfs>
  <cellStyles count="9">
    <cellStyle name="20% - Énfasis4" xfId="1" builtinId="42"/>
    <cellStyle name="Énfasis4" xfId="3" builtinId="41"/>
    <cellStyle name="Millares" xfId="4" builtinId="3"/>
    <cellStyle name="Millares 2" xfId="8" xr:uid="{00000000-0005-0000-0000-000003000000}"/>
    <cellStyle name="Moneda" xfId="5" builtinId="4"/>
    <cellStyle name="Normal" xfId="0" builtinId="0"/>
    <cellStyle name="Normal 2" xfId="6" xr:uid="{00000000-0005-0000-0000-000006000000}"/>
    <cellStyle name="Normal_Hoja1" xfId="7" xr:uid="{00000000-0005-0000-0000-000007000000}"/>
    <cellStyle name="Porcentaje" xfId="2" builtinId="5"/>
  </cellStyles>
  <dxfs count="0"/>
  <tableStyles count="0" defaultTableStyle="TableStyleMedium2" defaultPivotStyle="PivotStyleLight16"/>
  <colors>
    <mruColors>
      <color rgb="FFFFFFCC"/>
      <color rgb="FFFFFFE5"/>
      <color rgb="FF66FF33"/>
      <color rgb="FFFF99FF"/>
      <color rgb="FFC7D547"/>
      <color rgb="FF437812"/>
      <color rgb="FF69BD1D"/>
      <color rgb="FFA4E866"/>
      <color rgb="FFE7ED9D"/>
      <color rgb="FFFEA1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n-US" sz="1200">
                <a:solidFill>
                  <a:schemeClr val="accent4">
                    <a:lumMod val="75000"/>
                  </a:schemeClr>
                </a:solidFill>
              </a:rPr>
              <a:t>Pirámide Poblacional del</a:t>
            </a:r>
            <a:r>
              <a:rPr lang="en-US" sz="1200" baseline="0">
                <a:solidFill>
                  <a:schemeClr val="accent4">
                    <a:lumMod val="75000"/>
                  </a:schemeClr>
                </a:solidFill>
              </a:rPr>
              <a:t> Municipio 2021</a:t>
            </a:r>
          </a:p>
        </c:rich>
      </c:tx>
      <c:layout>
        <c:manualLayout>
          <c:xMode val="edge"/>
          <c:yMode val="edge"/>
          <c:x val="0.26383148137615781"/>
          <c:y val="5.6737588652482268E-2"/>
        </c:manualLayout>
      </c:layout>
      <c:overlay val="1"/>
    </c:title>
    <c:autoTitleDeleted val="0"/>
    <c:plotArea>
      <c:layout>
        <c:manualLayout>
          <c:layoutTarget val="inner"/>
          <c:xMode val="edge"/>
          <c:yMode val="edge"/>
          <c:x val="0.15066929133858267"/>
          <c:y val="0.19592198581560283"/>
          <c:w val="0.75071506797857801"/>
          <c:h val="0.68809822974255874"/>
        </c:manualLayout>
      </c:layout>
      <c:barChart>
        <c:barDir val="bar"/>
        <c:grouping val="clustered"/>
        <c:varyColors val="0"/>
        <c:ser>
          <c:idx val="0"/>
          <c:order val="0"/>
          <c:tx>
            <c:strRef>
              <c:f>FBM!$EE$423</c:f>
              <c:strCache>
                <c:ptCount val="1"/>
                <c:pt idx="0">
                  <c:v>% Hombres</c:v>
                </c:pt>
              </c:strCache>
            </c:strRef>
          </c:tx>
          <c:invertIfNegative val="0"/>
          <c:cat>
            <c:strRef>
              <c:f>FBM!$ED$424:$ED$440</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FBM!$EE$424:$EE$440</c:f>
              <c:numCache>
                <c:formatCode>0.0%</c:formatCode>
                <c:ptCount val="17"/>
                <c:pt idx="0">
                  <c:v>3.0804591797426745E-2</c:v>
                </c:pt>
                <c:pt idx="1">
                  <c:v>3.2204216851999277E-2</c:v>
                </c:pt>
                <c:pt idx="2">
                  <c:v>3.2101492077351752E-2</c:v>
                </c:pt>
                <c:pt idx="3">
                  <c:v>3.4798017411849305E-2</c:v>
                </c:pt>
                <c:pt idx="4">
                  <c:v>3.8496109299160225E-2</c:v>
                </c:pt>
                <c:pt idx="5">
                  <c:v>3.9600400626621124E-2</c:v>
                </c:pt>
                <c:pt idx="6">
                  <c:v>3.7199209019235215E-2</c:v>
                </c:pt>
                <c:pt idx="7">
                  <c:v>3.3501117131924295E-2</c:v>
                </c:pt>
                <c:pt idx="8">
                  <c:v>3.2705000128405971E-2</c:v>
                </c:pt>
                <c:pt idx="9">
                  <c:v>2.8904183466447519E-2</c:v>
                </c:pt>
                <c:pt idx="10">
                  <c:v>2.8005341688281671E-2</c:v>
                </c:pt>
                <c:pt idx="11">
                  <c:v>2.8801458691799994E-2</c:v>
                </c:pt>
                <c:pt idx="12">
                  <c:v>2.7196384087932408E-2</c:v>
                </c:pt>
                <c:pt idx="13">
                  <c:v>2.339556742597396E-2</c:v>
                </c:pt>
                <c:pt idx="14">
                  <c:v>1.7399008705924653E-2</c:v>
                </c:pt>
                <c:pt idx="15">
                  <c:v>1.2095842214746142E-2</c:v>
                </c:pt>
                <c:pt idx="16">
                  <c:v>1.4702483371427103E-2</c:v>
                </c:pt>
              </c:numCache>
            </c:numRef>
          </c:val>
          <c:extLst>
            <c:ext xmlns:c16="http://schemas.microsoft.com/office/drawing/2014/chart" uri="{C3380CC4-5D6E-409C-BE32-E72D297353CC}">
              <c16:uniqueId val="{00000000-25D5-4880-B9BE-C617E4B586AA}"/>
            </c:ext>
          </c:extLst>
        </c:ser>
        <c:ser>
          <c:idx val="1"/>
          <c:order val="1"/>
          <c:tx>
            <c:strRef>
              <c:f>FBM!$EF$423</c:f>
              <c:strCache>
                <c:ptCount val="1"/>
                <c:pt idx="0">
                  <c:v>% Mujeres</c:v>
                </c:pt>
              </c:strCache>
            </c:strRef>
          </c:tx>
          <c:invertIfNegative val="0"/>
          <c:cat>
            <c:strRef>
              <c:f>FBM!$ED$424:$ED$440</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FBM!$EF$424:$EF$440</c:f>
              <c:numCache>
                <c:formatCode>0.0%</c:formatCode>
                <c:ptCount val="17"/>
                <c:pt idx="0">
                  <c:v>-2.8698733917152469E-2</c:v>
                </c:pt>
                <c:pt idx="1">
                  <c:v>-3.0894475975243328E-2</c:v>
                </c:pt>
                <c:pt idx="2">
                  <c:v>-3.1215490896016846E-2</c:v>
                </c:pt>
                <c:pt idx="3">
                  <c:v>-3.339839235727677E-2</c:v>
                </c:pt>
                <c:pt idx="4">
                  <c:v>-3.5696859190015154E-2</c:v>
                </c:pt>
                <c:pt idx="5">
                  <c:v>-3.6801150517476053E-2</c:v>
                </c:pt>
                <c:pt idx="6">
                  <c:v>-3.6403092015716891E-2</c:v>
                </c:pt>
                <c:pt idx="7">
                  <c:v>-3.3796450859035931E-2</c:v>
                </c:pt>
                <c:pt idx="8">
                  <c:v>-3.3501117131924295E-2</c:v>
                </c:pt>
                <c:pt idx="9">
                  <c:v>-3.0894475975243328E-2</c:v>
                </c:pt>
                <c:pt idx="10">
                  <c:v>-3.1806158350240116E-2</c:v>
                </c:pt>
                <c:pt idx="11">
                  <c:v>-3.3103058630165133E-2</c:v>
                </c:pt>
                <c:pt idx="12">
                  <c:v>-3.1395259251650015E-2</c:v>
                </c:pt>
                <c:pt idx="13">
                  <c:v>-2.7196384087932408E-2</c:v>
                </c:pt>
                <c:pt idx="14">
                  <c:v>-2.049359254218136E-2</c:v>
                </c:pt>
                <c:pt idx="15">
                  <c:v>-1.4497033822132053E-2</c:v>
                </c:pt>
                <c:pt idx="16">
                  <c:v>-1.8297850484090501E-2</c:v>
                </c:pt>
              </c:numCache>
            </c:numRef>
          </c:val>
          <c:extLst>
            <c:ext xmlns:c16="http://schemas.microsoft.com/office/drawing/2014/chart" uri="{C3380CC4-5D6E-409C-BE32-E72D297353CC}">
              <c16:uniqueId val="{00000001-25D5-4880-B9BE-C617E4B586AA}"/>
            </c:ext>
          </c:extLst>
        </c:ser>
        <c:dLbls>
          <c:showLegendKey val="0"/>
          <c:showVal val="0"/>
          <c:showCatName val="0"/>
          <c:showSerName val="0"/>
          <c:showPercent val="0"/>
          <c:showBubbleSize val="0"/>
        </c:dLbls>
        <c:gapWidth val="0"/>
        <c:overlap val="89"/>
        <c:axId val="90906112"/>
        <c:axId val="39109760"/>
      </c:barChart>
      <c:catAx>
        <c:axId val="90906112"/>
        <c:scaling>
          <c:orientation val="minMax"/>
        </c:scaling>
        <c:delete val="0"/>
        <c:axPos val="l"/>
        <c:numFmt formatCode="General" sourceLinked="0"/>
        <c:majorTickMark val="out"/>
        <c:minorTickMark val="none"/>
        <c:tickLblPos val="low"/>
        <c:txPr>
          <a:bodyPr/>
          <a:lstStyle/>
          <a:p>
            <a:pPr>
              <a:defRPr sz="900"/>
            </a:pPr>
            <a:endParaRPr lang="es-CO"/>
          </a:p>
        </c:txPr>
        <c:crossAx val="39109760"/>
        <c:crosses val="autoZero"/>
        <c:auto val="1"/>
        <c:lblAlgn val="ctr"/>
        <c:lblOffset val="100"/>
        <c:noMultiLvlLbl val="0"/>
      </c:catAx>
      <c:valAx>
        <c:axId val="39109760"/>
        <c:scaling>
          <c:orientation val="minMax"/>
        </c:scaling>
        <c:delete val="0"/>
        <c:axPos val="b"/>
        <c:numFmt formatCode="0.0%" sourceLinked="0"/>
        <c:majorTickMark val="out"/>
        <c:minorTickMark val="out"/>
        <c:tickLblPos val="low"/>
        <c:txPr>
          <a:bodyPr/>
          <a:lstStyle/>
          <a:p>
            <a:pPr>
              <a:defRPr sz="900"/>
            </a:pPr>
            <a:endParaRPr lang="es-CO"/>
          </a:p>
        </c:txPr>
        <c:crossAx val="90906112"/>
        <c:crosses val="autoZero"/>
        <c:crossBetween val="between"/>
      </c:valAx>
    </c:plotArea>
    <c:legend>
      <c:legendPos val="r"/>
      <c:layout>
        <c:manualLayout>
          <c:xMode val="edge"/>
          <c:yMode val="edge"/>
          <c:x val="0.81245931758530188"/>
          <c:y val="0.33757910469524643"/>
          <c:w val="0.17804308836395452"/>
          <c:h val="0.16184310294546514"/>
        </c:manualLayout>
      </c:layout>
      <c:overlay val="0"/>
    </c:legend>
    <c:plotVisOnly val="1"/>
    <c:dispBlanksAs val="gap"/>
    <c:showDLblsOverMax val="0"/>
  </c:chart>
  <c:spPr>
    <a:solidFill>
      <a:srgbClr val="FFFFE5"/>
    </a:solidFill>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2116907261592301"/>
          <c:y val="3.2882035578885971E-2"/>
          <c:w val="0.87056802274715672"/>
          <c:h val="0.75854549431321083"/>
        </c:manualLayout>
      </c:layout>
      <c:barChart>
        <c:barDir val="col"/>
        <c:grouping val="stacked"/>
        <c:varyColors val="0"/>
        <c:ser>
          <c:idx val="0"/>
          <c:order val="0"/>
          <c:tx>
            <c:strRef>
              <c:f>FBM!$EG$941</c:f>
              <c:strCache>
                <c:ptCount val="1"/>
                <c:pt idx="0">
                  <c:v>Total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FBM!$EH$940:$ER$940</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FBM!$EH$941:$ER$941</c:f>
              <c:numCache>
                <c:formatCode>#,##0.00</c:formatCode>
                <c:ptCount val="11"/>
                <c:pt idx="0">
                  <c:v>99.56</c:v>
                </c:pt>
                <c:pt idx="1">
                  <c:v>90.88</c:v>
                </c:pt>
                <c:pt idx="2">
                  <c:v>90.92</c:v>
                </c:pt>
                <c:pt idx="3">
                  <c:v>90.92</c:v>
                </c:pt>
                <c:pt idx="4">
                  <c:v>90.69</c:v>
                </c:pt>
                <c:pt idx="5">
                  <c:v>90.69</c:v>
                </c:pt>
                <c:pt idx="6">
                  <c:v>87.72</c:v>
                </c:pt>
                <c:pt idx="7">
                  <c:v>0</c:v>
                </c:pt>
                <c:pt idx="8" formatCode="General">
                  <c:v>86.55</c:v>
                </c:pt>
                <c:pt idx="9" formatCode="General">
                  <c:v>86.93</c:v>
                </c:pt>
                <c:pt idx="10" formatCode="General">
                  <c:v>87.59</c:v>
                </c:pt>
              </c:numCache>
            </c:numRef>
          </c:val>
          <c:extLst>
            <c:ext xmlns:c16="http://schemas.microsoft.com/office/drawing/2014/chart" uri="{C3380CC4-5D6E-409C-BE32-E72D297353CC}">
              <c16:uniqueId val="{00000000-9E82-42CB-9441-DF790AE0707D}"/>
            </c:ext>
          </c:extLst>
        </c:ser>
        <c:ser>
          <c:idx val="1"/>
          <c:order val="1"/>
          <c:tx>
            <c:strRef>
              <c:f>FBM!$EG$942</c:f>
              <c:strCache>
                <c:ptCount val="1"/>
                <c:pt idx="0">
                  <c:v>Urbana</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FBM!$EH$940:$ER$940</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FBM!$EH$942:$ER$942</c:f>
              <c:numCache>
                <c:formatCode>#,##0.00</c:formatCode>
                <c:ptCount val="11"/>
                <c:pt idx="0">
                  <c:v>100</c:v>
                </c:pt>
                <c:pt idx="1">
                  <c:v>99.99</c:v>
                </c:pt>
                <c:pt idx="2">
                  <c:v>99.99</c:v>
                </c:pt>
                <c:pt idx="3">
                  <c:v>99.99</c:v>
                </c:pt>
                <c:pt idx="4">
                  <c:v>99.84</c:v>
                </c:pt>
                <c:pt idx="5">
                  <c:v>99.84</c:v>
                </c:pt>
                <c:pt idx="6">
                  <c:v>0</c:v>
                </c:pt>
                <c:pt idx="7">
                  <c:v>0</c:v>
                </c:pt>
                <c:pt idx="8" formatCode="General">
                  <c:v>99.95</c:v>
                </c:pt>
                <c:pt idx="9" formatCode="General">
                  <c:v>99.8</c:v>
                </c:pt>
                <c:pt idx="10" formatCode="General">
                  <c:v>99.94</c:v>
                </c:pt>
              </c:numCache>
            </c:numRef>
          </c:val>
          <c:extLst>
            <c:ext xmlns:c16="http://schemas.microsoft.com/office/drawing/2014/chart" uri="{C3380CC4-5D6E-409C-BE32-E72D297353CC}">
              <c16:uniqueId val="{00000001-9E82-42CB-9441-DF790AE0707D}"/>
            </c:ext>
          </c:extLst>
        </c:ser>
        <c:ser>
          <c:idx val="2"/>
          <c:order val="2"/>
          <c:tx>
            <c:strRef>
              <c:f>FBM!$EG$943</c:f>
              <c:strCache>
                <c:ptCount val="1"/>
                <c:pt idx="0">
                  <c:v>Rural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FBM!$EH$940:$ER$940</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FBM!$EH$943:$ER$943</c:f>
              <c:numCache>
                <c:formatCode>#,##0.00</c:formatCode>
                <c:ptCount val="11"/>
                <c:pt idx="0">
                  <c:v>96.97</c:v>
                </c:pt>
                <c:pt idx="1">
                  <c:v>60.49</c:v>
                </c:pt>
                <c:pt idx="2">
                  <c:v>60.46</c:v>
                </c:pt>
                <c:pt idx="3">
                  <c:v>60.42</c:v>
                </c:pt>
                <c:pt idx="4">
                  <c:v>60.69</c:v>
                </c:pt>
                <c:pt idx="5">
                  <c:v>60.69</c:v>
                </c:pt>
                <c:pt idx="6">
                  <c:v>87.72</c:v>
                </c:pt>
                <c:pt idx="7">
                  <c:v>0</c:v>
                </c:pt>
                <c:pt idx="8" formatCode="General">
                  <c:v>47.47</c:v>
                </c:pt>
                <c:pt idx="9" formatCode="General">
                  <c:v>38.39</c:v>
                </c:pt>
                <c:pt idx="10" formatCode="General">
                  <c:v>51.96</c:v>
                </c:pt>
              </c:numCache>
            </c:numRef>
          </c:val>
          <c:extLst>
            <c:ext xmlns:c16="http://schemas.microsoft.com/office/drawing/2014/chart" uri="{C3380CC4-5D6E-409C-BE32-E72D297353CC}">
              <c16:uniqueId val="{00000002-9E82-42CB-9441-DF790AE0707D}"/>
            </c:ext>
          </c:extLst>
        </c:ser>
        <c:dLbls>
          <c:showLegendKey val="0"/>
          <c:showVal val="0"/>
          <c:showCatName val="0"/>
          <c:showSerName val="0"/>
          <c:showPercent val="0"/>
          <c:showBubbleSize val="0"/>
        </c:dLbls>
        <c:gapWidth val="64"/>
        <c:overlap val="100"/>
        <c:axId val="126137856"/>
        <c:axId val="126287168"/>
      </c:barChart>
      <c:catAx>
        <c:axId val="126137856"/>
        <c:scaling>
          <c:orientation val="minMax"/>
        </c:scaling>
        <c:delete val="0"/>
        <c:axPos val="b"/>
        <c:numFmt formatCode="General" sourceLinked="1"/>
        <c:majorTickMark val="out"/>
        <c:minorTickMark val="none"/>
        <c:tickLblPos val="nextTo"/>
        <c:crossAx val="126287168"/>
        <c:crosses val="autoZero"/>
        <c:auto val="1"/>
        <c:lblAlgn val="ctr"/>
        <c:lblOffset val="100"/>
        <c:noMultiLvlLbl val="0"/>
      </c:catAx>
      <c:valAx>
        <c:axId val="126287168"/>
        <c:scaling>
          <c:orientation val="minMax"/>
        </c:scaling>
        <c:delete val="0"/>
        <c:axPos val="l"/>
        <c:numFmt formatCode="#,##0.00" sourceLinked="1"/>
        <c:majorTickMark val="out"/>
        <c:minorTickMark val="none"/>
        <c:tickLblPos val="nextTo"/>
        <c:crossAx val="126137856"/>
        <c:crosses val="autoZero"/>
        <c:crossBetween val="between"/>
      </c:valAx>
      <c:spPr>
        <a:solidFill>
          <a:srgbClr val="FFFFCC"/>
        </a:solidFill>
      </c:spPr>
    </c:plotArea>
    <c:legend>
      <c:legendPos val="r"/>
      <c:layout>
        <c:manualLayout>
          <c:xMode val="edge"/>
          <c:yMode val="edge"/>
          <c:x val="1.1181539807524059E-2"/>
          <c:y val="0.90683143773694952"/>
          <c:w val="0.98604068241469811"/>
          <c:h val="7.9855278506853297E-2"/>
        </c:manualLayout>
      </c:layout>
      <c:overlay val="0"/>
    </c:legend>
    <c:plotVisOnly val="1"/>
    <c:dispBlanksAs val="gap"/>
    <c:showDLblsOverMax val="0"/>
  </c:chart>
  <c:spPr>
    <a:solidFill>
      <a:srgbClr val="FFFFE5"/>
    </a:solidFill>
    <a:ln>
      <a:solidFill>
        <a:srgbClr val="7030A0"/>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4"/>
    </mc:Choice>
    <mc:Fallback>
      <c:style val="24"/>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29919072615923"/>
          <c:y val="5.1400554097404488E-2"/>
          <c:w val="0.86730314960629928"/>
          <c:h val="0.74832804360993332"/>
        </c:manualLayout>
      </c:layout>
      <c:bar3DChart>
        <c:barDir val="col"/>
        <c:grouping val="clustered"/>
        <c:varyColors val="0"/>
        <c:ser>
          <c:idx val="0"/>
          <c:order val="0"/>
          <c:invertIfNegative val="0"/>
          <c:dPt>
            <c:idx val="0"/>
            <c:invertIfNegative val="0"/>
            <c:bubble3D val="0"/>
            <c:spPr>
              <a:solidFill>
                <a:srgbClr val="C00000"/>
              </a:solidFill>
            </c:spPr>
            <c:extLst>
              <c:ext xmlns:c16="http://schemas.microsoft.com/office/drawing/2014/chart" uri="{C3380CC4-5D6E-409C-BE32-E72D297353CC}">
                <c16:uniqueId val="{00000001-7895-4D2E-A128-D16474D06F16}"/>
              </c:ext>
            </c:extLst>
          </c:dPt>
          <c:dPt>
            <c:idx val="1"/>
            <c:invertIfNegative val="0"/>
            <c:bubble3D val="0"/>
            <c:spPr>
              <a:solidFill>
                <a:schemeClr val="accent3">
                  <a:lumMod val="75000"/>
                </a:schemeClr>
              </a:solidFill>
            </c:spPr>
            <c:extLst>
              <c:ext xmlns:c16="http://schemas.microsoft.com/office/drawing/2014/chart" uri="{C3380CC4-5D6E-409C-BE32-E72D297353CC}">
                <c16:uniqueId val="{00000003-7895-4D2E-A128-D16474D06F16}"/>
              </c:ext>
            </c:extLst>
          </c:dPt>
          <c:dLbls>
            <c:dLbl>
              <c:idx val="0"/>
              <c:layout>
                <c:manualLayout>
                  <c:x val="2.5000000000000001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95-4D2E-A128-D16474D06F16}"/>
                </c:ext>
              </c:extLst>
            </c:dLbl>
            <c:dLbl>
              <c:idx val="1"/>
              <c:layout>
                <c:manualLayout>
                  <c:x val="2.7777777777777776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95-4D2E-A128-D16474D06F16}"/>
                </c:ext>
              </c:extLst>
            </c:dLbl>
            <c:dLbl>
              <c:idx val="2"/>
              <c:layout>
                <c:manualLayout>
                  <c:x val="2.5000000000000102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95-4D2E-A128-D16474D06F16}"/>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FBM!$EG$947:$EG$949</c:f>
              <c:strCache>
                <c:ptCount val="3"/>
                <c:pt idx="0">
                  <c:v>Índice de Penetración de Internet
4T-2018</c:v>
                </c:pt>
                <c:pt idx="1">
                  <c:v>Cobertura en gas natural
4T-2018</c:v>
                </c:pt>
                <c:pt idx="2">
                  <c:v>Cobertura Energía Total
Año 2018</c:v>
                </c:pt>
              </c:strCache>
            </c:strRef>
          </c:cat>
          <c:val>
            <c:numRef>
              <c:f>FBM!$EH$947:$EH$949</c:f>
              <c:numCache>
                <c:formatCode>0.00%</c:formatCode>
                <c:ptCount val="3"/>
                <c:pt idx="0">
                  <c:v>0.12</c:v>
                </c:pt>
                <c:pt idx="1">
                  <c:v>0.87</c:v>
                </c:pt>
                <c:pt idx="2" formatCode="0%">
                  <c:v>0.999</c:v>
                </c:pt>
              </c:numCache>
            </c:numRef>
          </c:val>
          <c:extLst>
            <c:ext xmlns:c16="http://schemas.microsoft.com/office/drawing/2014/chart" uri="{C3380CC4-5D6E-409C-BE32-E72D297353CC}">
              <c16:uniqueId val="{00000005-7895-4D2E-A128-D16474D06F16}"/>
            </c:ext>
          </c:extLst>
        </c:ser>
        <c:dLbls>
          <c:showLegendKey val="0"/>
          <c:showVal val="0"/>
          <c:showCatName val="0"/>
          <c:showSerName val="0"/>
          <c:showPercent val="0"/>
          <c:showBubbleSize val="0"/>
        </c:dLbls>
        <c:gapWidth val="150"/>
        <c:shape val="box"/>
        <c:axId val="126139904"/>
        <c:axId val="126617280"/>
        <c:axId val="0"/>
      </c:bar3DChart>
      <c:catAx>
        <c:axId val="126139904"/>
        <c:scaling>
          <c:orientation val="minMax"/>
        </c:scaling>
        <c:delete val="0"/>
        <c:axPos val="b"/>
        <c:numFmt formatCode="General" sourceLinked="0"/>
        <c:majorTickMark val="out"/>
        <c:minorTickMark val="none"/>
        <c:tickLblPos val="nextTo"/>
        <c:crossAx val="126617280"/>
        <c:crosses val="autoZero"/>
        <c:auto val="1"/>
        <c:lblAlgn val="ctr"/>
        <c:lblOffset val="100"/>
        <c:noMultiLvlLbl val="0"/>
      </c:catAx>
      <c:valAx>
        <c:axId val="126617280"/>
        <c:scaling>
          <c:orientation val="minMax"/>
        </c:scaling>
        <c:delete val="0"/>
        <c:axPos val="l"/>
        <c:numFmt formatCode="0.00%" sourceLinked="1"/>
        <c:majorTickMark val="out"/>
        <c:minorTickMark val="none"/>
        <c:tickLblPos val="nextTo"/>
        <c:crossAx val="126139904"/>
        <c:crosses val="autoZero"/>
        <c:crossBetween val="between"/>
      </c:valAx>
      <c:spPr>
        <a:solidFill>
          <a:srgbClr val="FFFFE5"/>
        </a:solidFill>
      </c:spPr>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latin typeface="Gill Sans MT" panose="020B0502020104020203" pitchFamily="34" charset="0"/>
              </a:defRPr>
            </a:pPr>
            <a:r>
              <a:rPr lang="es-CO" sz="1400">
                <a:solidFill>
                  <a:srgbClr val="7030A0"/>
                </a:solidFill>
                <a:latin typeface="Gill Sans MT" panose="020B0502020104020203" pitchFamily="34" charset="0"/>
              </a:rPr>
              <a:t>Porcentaje de licencias expedidas </a:t>
            </a:r>
          </a:p>
        </c:rich>
      </c:tx>
      <c:layout>
        <c:manualLayout>
          <c:xMode val="edge"/>
          <c:yMode val="edge"/>
          <c:x val="0.13603645078648693"/>
          <c:y val="2.5634935640163552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2.4511233564821166E-2"/>
                  <c:y val="1.2937999850140276E-2"/>
                </c:manualLayout>
              </c:layout>
              <c:tx>
                <c:rich>
                  <a:bodyPr/>
                  <a:lstStyle/>
                  <a:p>
                    <a:r>
                      <a:rPr lang="en-US" sz="1050" b="1">
                        <a:solidFill>
                          <a:schemeClr val="bg1"/>
                        </a:solidFill>
                      </a:rPr>
                      <a:t> 37% </a:t>
                    </a:r>
                    <a:endParaRPr lang="en-US"/>
                  </a:p>
                </c:rich>
              </c:tx>
              <c:showLegendKey val="0"/>
              <c:showVal val="1"/>
              <c:showCatName val="0"/>
              <c:showSerName val="0"/>
              <c:showPercent val="0"/>
              <c:showBubbleSize val="0"/>
              <c:extLst>
                <c:ext xmlns:c15="http://schemas.microsoft.com/office/drawing/2012/chart" uri="{CE6537A1-D6FC-4f65-9D91-7224C49458BB}">
                  <c15:layout>
                    <c:manualLayout>
                      <c:w val="8.2920595326324648E-2"/>
                      <c:h val="7.924462742950128E-2"/>
                    </c:manualLayout>
                  </c15:layout>
                </c:ext>
                <c:ext xmlns:c16="http://schemas.microsoft.com/office/drawing/2014/chart" uri="{C3380CC4-5D6E-409C-BE32-E72D297353CC}">
                  <c16:uniqueId val="{00000000-8B19-4DF1-ADBF-260BF7529B90}"/>
                </c:ext>
              </c:extLst>
            </c:dLbl>
            <c:dLbl>
              <c:idx val="1"/>
              <c:layout>
                <c:manualLayout>
                  <c:x val="0"/>
                  <c:y val="0.1580821031143419"/>
                </c:manualLayout>
              </c:layout>
              <c:tx>
                <c:rich>
                  <a:bodyPr/>
                  <a:lstStyle/>
                  <a:p>
                    <a:r>
                      <a:rPr lang="en-US" sz="1050" b="1">
                        <a:solidFill>
                          <a:schemeClr val="bg1"/>
                        </a:solidFill>
                      </a:rPr>
                      <a:t> 46%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19-4DF1-ADBF-260BF7529B90}"/>
                </c:ext>
              </c:extLst>
            </c:dLbl>
            <c:dLbl>
              <c:idx val="2"/>
              <c:layout>
                <c:manualLayout>
                  <c:x val="1.3630334666779017E-2"/>
                  <c:y val="1.9172756994207965E-2"/>
                </c:manualLayout>
              </c:layout>
              <c:tx>
                <c:rich>
                  <a:bodyPr/>
                  <a:lstStyle/>
                  <a:p>
                    <a:r>
                      <a:rPr lang="en-US" sz="1050" b="1">
                        <a:solidFill>
                          <a:schemeClr val="bg1"/>
                        </a:solidFill>
                      </a:rPr>
                      <a:t> 17%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19-4DF1-ADBF-260BF7529B90}"/>
                </c:ext>
              </c:extLst>
            </c:dLbl>
            <c:spPr>
              <a:noFill/>
              <a:ln>
                <a:noFill/>
              </a:ln>
              <a:effectLst/>
            </c:spPr>
            <c:txPr>
              <a:bodyPr/>
              <a:lstStyle/>
              <a:p>
                <a:pPr>
                  <a:defRPr sz="1200" b="0">
                    <a:solidFill>
                      <a:sysClr val="windowText" lastClr="000000"/>
                    </a:solidFill>
                    <a:latin typeface="Arial Black" panose="020B0A040201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FBM!$EI$1056:$EI$1058</c:f>
              <c:strCache>
                <c:ptCount val="3"/>
                <c:pt idx="0">
                  <c:v>Automóviles </c:v>
                </c:pt>
                <c:pt idx="1">
                  <c:v>Motocicletas </c:v>
                </c:pt>
                <c:pt idx="2">
                  <c:v>Otros </c:v>
                </c:pt>
              </c:strCache>
            </c:strRef>
          </c:cat>
          <c:val>
            <c:numRef>
              <c:f>FBM!$EJ$1056:$EJ$1058</c:f>
              <c:numCache>
                <c:formatCode>_(* #,##0_);_(* \(#,##0\);_(* "-"??_);_(@_)</c:formatCode>
                <c:ptCount val="3"/>
                <c:pt idx="0">
                  <c:v>0</c:v>
                </c:pt>
                <c:pt idx="1">
                  <c:v>0</c:v>
                </c:pt>
                <c:pt idx="2">
                  <c:v>0</c:v>
                </c:pt>
              </c:numCache>
            </c:numRef>
          </c:val>
          <c:extLst>
            <c:ext xmlns:c16="http://schemas.microsoft.com/office/drawing/2014/chart" uri="{C3380CC4-5D6E-409C-BE32-E72D297353CC}">
              <c16:uniqueId val="{00000003-8B19-4DF1-ADBF-260BF7529B90}"/>
            </c:ext>
          </c:extLst>
        </c:ser>
        <c:dLbls>
          <c:showLegendKey val="0"/>
          <c:showVal val="1"/>
          <c:showCatName val="0"/>
          <c:showSerName val="0"/>
          <c:showPercent val="0"/>
          <c:showBubbleSize val="0"/>
        </c:dLbls>
        <c:gapWidth val="150"/>
        <c:shape val="box"/>
        <c:axId val="126752768"/>
        <c:axId val="126620736"/>
        <c:axId val="0"/>
      </c:bar3DChart>
      <c:catAx>
        <c:axId val="126752768"/>
        <c:scaling>
          <c:orientation val="minMax"/>
        </c:scaling>
        <c:delete val="0"/>
        <c:axPos val="b"/>
        <c:numFmt formatCode="General" sourceLinked="0"/>
        <c:majorTickMark val="none"/>
        <c:minorTickMark val="none"/>
        <c:tickLblPos val="nextTo"/>
        <c:crossAx val="126620736"/>
        <c:crosses val="autoZero"/>
        <c:auto val="1"/>
        <c:lblAlgn val="ctr"/>
        <c:lblOffset val="100"/>
        <c:noMultiLvlLbl val="0"/>
      </c:catAx>
      <c:valAx>
        <c:axId val="126620736"/>
        <c:scaling>
          <c:orientation val="minMax"/>
        </c:scaling>
        <c:delete val="1"/>
        <c:axPos val="l"/>
        <c:numFmt formatCode="_(* #,##0_);_(* \(#,##0\);_(* &quot;-&quot;??_);_(@_)" sourceLinked="1"/>
        <c:majorTickMark val="none"/>
        <c:minorTickMark val="none"/>
        <c:tickLblPos val="nextTo"/>
        <c:crossAx val="126752768"/>
        <c:crosses val="autoZero"/>
        <c:crossBetween val="between"/>
      </c:valAx>
    </c:plotArea>
    <c:plotVisOnly val="1"/>
    <c:dispBlanksAs val="gap"/>
    <c:showDLblsOverMax val="0"/>
  </c:chart>
  <c:spPr>
    <a:solidFill>
      <a:srgbClr val="FFFFE5"/>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400">
                <a:solidFill>
                  <a:srgbClr val="7030A0"/>
                </a:solidFill>
              </a:defRPr>
            </a:pPr>
            <a:r>
              <a:rPr lang="en-US" sz="1400">
                <a:solidFill>
                  <a:srgbClr val="7030A0"/>
                </a:solidFill>
              </a:rPr>
              <a:t>Valor total de los giros entrantes </a:t>
            </a:r>
          </a:p>
        </c:rich>
      </c:tx>
      <c:overlay val="0"/>
    </c:title>
    <c:autoTitleDeleted val="0"/>
    <c:view3D>
      <c:rotX val="15"/>
      <c:rotY val="20"/>
      <c:rAngAx val="0"/>
    </c:view3D>
    <c:floor>
      <c:thickness val="0"/>
    </c:floor>
    <c:sideWall>
      <c:thickness val="0"/>
    </c:sideWall>
    <c:backWall>
      <c:thickness val="0"/>
    </c:backWall>
    <c:plotArea>
      <c:layout>
        <c:manualLayout>
          <c:layoutTarget val="inner"/>
          <c:xMode val="edge"/>
          <c:yMode val="edge"/>
          <c:x val="2.8765526807258253E-2"/>
          <c:y val="0.18191053442658306"/>
          <c:w val="0.95131987771079374"/>
          <c:h val="0.70952114133305666"/>
        </c:manualLayout>
      </c:layout>
      <c:bar3DChart>
        <c:barDir val="col"/>
        <c:grouping val="clustered"/>
        <c:varyColors val="0"/>
        <c:ser>
          <c:idx val="0"/>
          <c:order val="0"/>
          <c:invertIfNegative val="0"/>
          <c:dLbls>
            <c:dLbl>
              <c:idx val="0"/>
              <c:layout>
                <c:manualLayout>
                  <c:x val="1.3741206980013541E-3"/>
                  <c:y val="-8.408855050575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3-4FF3-994A-A53AFE346CD9}"/>
                </c:ext>
              </c:extLst>
            </c:dLbl>
            <c:dLbl>
              <c:idx val="1"/>
              <c:layout>
                <c:manualLayout>
                  <c:x val="1.3276386309256791E-2"/>
                  <c:y val="-6.61100490173871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AB-47A7-A489-6492ED6C3679}"/>
                </c:ext>
              </c:extLst>
            </c:dLbl>
            <c:dLbl>
              <c:idx val="2"/>
              <c:layout>
                <c:manualLayout>
                  <c:x val="1.9075933044183715E-2"/>
                  <c:y val="-8.8238614939953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AB-47A7-A489-6492ED6C3679}"/>
                </c:ext>
              </c:extLst>
            </c:dLbl>
            <c:dLbl>
              <c:idx val="3"/>
              <c:layout>
                <c:manualLayout>
                  <c:x val="2.0753225883586659E-2"/>
                  <c:y val="-7.9387188570926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AB-47A7-A489-6492ED6C3679}"/>
                </c:ext>
              </c:extLst>
            </c:dLbl>
            <c:spPr>
              <a:noFill/>
              <a:ln>
                <a:noFill/>
              </a:ln>
              <a:effectLst/>
            </c:spPr>
            <c:txPr>
              <a:bodyPr/>
              <a:lstStyle/>
              <a:p>
                <a:pPr>
                  <a:defRPr sz="11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FBM!$EI$1403:$EI$1406</c:f>
              <c:strCache>
                <c:ptCount val="4"/>
                <c:pt idx="0">
                  <c:v>I</c:v>
                </c:pt>
                <c:pt idx="1">
                  <c:v>II</c:v>
                </c:pt>
                <c:pt idx="2">
                  <c:v>III</c:v>
                </c:pt>
                <c:pt idx="3">
                  <c:v>IV</c:v>
                </c:pt>
              </c:strCache>
            </c:strRef>
          </c:cat>
          <c:val>
            <c:numRef>
              <c:f>FBM!$EJ$1403:$EJ$1406</c:f>
              <c:numCache>
                <c:formatCode>_("$"\ * #,##0_);_("$"\ * \(#,##0\);_("$"\ * "-"??_);_(@_)</c:formatCode>
                <c:ptCount val="4"/>
                <c:pt idx="0">
                  <c:v>6423642423</c:v>
                </c:pt>
                <c:pt idx="1">
                  <c:v>6629266970</c:v>
                </c:pt>
                <c:pt idx="2">
                  <c:v>6674761486</c:v>
                </c:pt>
                <c:pt idx="3">
                  <c:v>6808166244</c:v>
                </c:pt>
              </c:numCache>
            </c:numRef>
          </c:val>
          <c:extLst>
            <c:ext xmlns:c16="http://schemas.microsoft.com/office/drawing/2014/chart" uri="{C3380CC4-5D6E-409C-BE32-E72D297353CC}">
              <c16:uniqueId val="{00000003-96AB-47A7-A489-6492ED6C3679}"/>
            </c:ext>
          </c:extLst>
        </c:ser>
        <c:dLbls>
          <c:showLegendKey val="0"/>
          <c:showVal val="1"/>
          <c:showCatName val="0"/>
          <c:showSerName val="0"/>
          <c:showPercent val="0"/>
          <c:showBubbleSize val="0"/>
        </c:dLbls>
        <c:gapWidth val="150"/>
        <c:shape val="box"/>
        <c:axId val="142442496"/>
        <c:axId val="126623040"/>
        <c:axId val="0"/>
      </c:bar3DChart>
      <c:catAx>
        <c:axId val="142442496"/>
        <c:scaling>
          <c:orientation val="minMax"/>
        </c:scaling>
        <c:delete val="0"/>
        <c:axPos val="b"/>
        <c:numFmt formatCode="General" sourceLinked="0"/>
        <c:majorTickMark val="none"/>
        <c:minorTickMark val="none"/>
        <c:tickLblPos val="nextTo"/>
        <c:crossAx val="126623040"/>
        <c:crosses val="autoZero"/>
        <c:auto val="1"/>
        <c:lblAlgn val="ctr"/>
        <c:lblOffset val="100"/>
        <c:noMultiLvlLbl val="0"/>
      </c:catAx>
      <c:valAx>
        <c:axId val="126623040"/>
        <c:scaling>
          <c:orientation val="minMax"/>
        </c:scaling>
        <c:delete val="1"/>
        <c:axPos val="l"/>
        <c:numFmt formatCode="_(&quot;$&quot;\ * #,##0_);_(&quot;$&quot;\ * \(#,##0\);_(&quot;$&quot;\ * &quot;-&quot;??_);_(@_)" sourceLinked="1"/>
        <c:majorTickMark val="none"/>
        <c:minorTickMark val="none"/>
        <c:tickLblPos val="nextTo"/>
        <c:crossAx val="142442496"/>
        <c:crosses val="autoZero"/>
        <c:crossBetween val="between"/>
      </c:valAx>
    </c:plotArea>
    <c:plotVisOnly val="1"/>
    <c:dispBlanksAs val="gap"/>
    <c:showDLblsOverMax val="0"/>
  </c:chart>
  <c:spPr>
    <a:solidFill>
      <a:srgbClr val="FFFFE5"/>
    </a:solidFill>
    <a:ln>
      <a:solidFill>
        <a:srgbClr val="7030A0"/>
      </a:solidFill>
    </a:ln>
  </c:spPr>
  <c:txPr>
    <a:bodyPr/>
    <a:lstStyle/>
    <a:p>
      <a:pPr>
        <a:defRPr>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solidFill>
                  <a:srgbClr val="7030A0"/>
                </a:solidFill>
              </a:defRPr>
            </a:pPr>
            <a:r>
              <a:rPr lang="es-CO" sz="1400">
                <a:solidFill>
                  <a:srgbClr val="7030A0"/>
                </a:solidFill>
              </a:rPr>
              <a:t>Valor total de giros salientes </a:t>
            </a:r>
          </a:p>
        </c:rich>
      </c:tx>
      <c:overlay val="0"/>
    </c:title>
    <c:autoTitleDeleted val="0"/>
    <c:view3D>
      <c:rotX val="15"/>
      <c:rotY val="20"/>
      <c:rAngAx val="0"/>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8.9593590022667979E-3"/>
                  <c:y val="-6.19623417559594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B5-433D-AD8E-37F3C05A80AD}"/>
                </c:ext>
              </c:extLst>
            </c:dLbl>
            <c:dLbl>
              <c:idx val="1"/>
              <c:layout>
                <c:manualLayout>
                  <c:x val="1.0555558141344077E-2"/>
                  <c:y val="-4.3633015419289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B5-433D-AD8E-37F3C05A80AD}"/>
                </c:ext>
              </c:extLst>
            </c:dLbl>
            <c:dLbl>
              <c:idx val="2"/>
              <c:layout>
                <c:manualLayout>
                  <c:x val="6.4330273901049562E-3"/>
                  <c:y val="-6.1611876022045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B5-433D-AD8E-37F3C05A80AD}"/>
                </c:ext>
              </c:extLst>
            </c:dLbl>
            <c:dLbl>
              <c:idx val="3"/>
              <c:layout>
                <c:manualLayout>
                  <c:x val="2.3496354471183405E-2"/>
                  <c:y val="-7.0776554963891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B5-433D-AD8E-37F3C05A80AD}"/>
                </c:ext>
              </c:extLst>
            </c:dLbl>
            <c:spPr>
              <a:noFill/>
              <a:ln>
                <a:noFill/>
              </a:ln>
              <a:effectLst/>
            </c:spPr>
            <c:txPr>
              <a:bodyPr/>
              <a:lstStyle/>
              <a:p>
                <a:pPr>
                  <a:defRPr sz="11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FBM!$EL$1403:$EL$1406</c:f>
              <c:strCache>
                <c:ptCount val="4"/>
                <c:pt idx="0">
                  <c:v>I</c:v>
                </c:pt>
                <c:pt idx="1">
                  <c:v>II</c:v>
                </c:pt>
                <c:pt idx="2">
                  <c:v>III</c:v>
                </c:pt>
                <c:pt idx="3">
                  <c:v>IV</c:v>
                </c:pt>
              </c:strCache>
            </c:strRef>
          </c:cat>
          <c:val>
            <c:numRef>
              <c:f>FBM!$EM$1403:$EM$1406</c:f>
              <c:numCache>
                <c:formatCode>_("$"\ * #,##0_);_("$"\ * \(#,##0\);_("$"\ * "-"??_);_(@_)</c:formatCode>
                <c:ptCount val="4"/>
                <c:pt idx="0">
                  <c:v>4907137277</c:v>
                </c:pt>
                <c:pt idx="1">
                  <c:v>5474977278</c:v>
                </c:pt>
                <c:pt idx="2">
                  <c:v>5287087841</c:v>
                </c:pt>
                <c:pt idx="3">
                  <c:v>5509373516</c:v>
                </c:pt>
              </c:numCache>
            </c:numRef>
          </c:val>
          <c:extLst>
            <c:ext xmlns:c16="http://schemas.microsoft.com/office/drawing/2014/chart" uri="{C3380CC4-5D6E-409C-BE32-E72D297353CC}">
              <c16:uniqueId val="{00000004-3EB5-433D-AD8E-37F3C05A80AD}"/>
            </c:ext>
          </c:extLst>
        </c:ser>
        <c:dLbls>
          <c:showLegendKey val="0"/>
          <c:showVal val="1"/>
          <c:showCatName val="0"/>
          <c:showSerName val="0"/>
          <c:showPercent val="0"/>
          <c:showBubbleSize val="0"/>
        </c:dLbls>
        <c:gapWidth val="150"/>
        <c:shape val="box"/>
        <c:axId val="142662144"/>
        <c:axId val="142361152"/>
        <c:axId val="0"/>
      </c:bar3DChart>
      <c:catAx>
        <c:axId val="142662144"/>
        <c:scaling>
          <c:orientation val="minMax"/>
        </c:scaling>
        <c:delete val="0"/>
        <c:axPos val="b"/>
        <c:numFmt formatCode="General" sourceLinked="0"/>
        <c:majorTickMark val="none"/>
        <c:minorTickMark val="none"/>
        <c:tickLblPos val="nextTo"/>
        <c:crossAx val="142361152"/>
        <c:crosses val="autoZero"/>
        <c:auto val="1"/>
        <c:lblAlgn val="ctr"/>
        <c:lblOffset val="100"/>
        <c:noMultiLvlLbl val="0"/>
      </c:catAx>
      <c:valAx>
        <c:axId val="142361152"/>
        <c:scaling>
          <c:orientation val="minMax"/>
        </c:scaling>
        <c:delete val="1"/>
        <c:axPos val="l"/>
        <c:numFmt formatCode="_(&quot;$&quot;\ * #,##0_);_(&quot;$&quot;\ * \(#,##0\);_(&quot;$&quot;\ * &quot;-&quot;??_);_(@_)" sourceLinked="1"/>
        <c:majorTickMark val="none"/>
        <c:minorTickMark val="none"/>
        <c:tickLblPos val="nextTo"/>
        <c:crossAx val="142662144"/>
        <c:crosses val="autoZero"/>
        <c:crossBetween val="between"/>
      </c:valAx>
    </c:plotArea>
    <c:plotVisOnly val="1"/>
    <c:dispBlanksAs val="gap"/>
    <c:showDLblsOverMax val="0"/>
  </c:chart>
  <c:spPr>
    <a:solidFill>
      <a:srgbClr val="FFFFE5"/>
    </a:solidFill>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Delitos según número de casos Año 2020</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8099518810148729E-2"/>
          <c:y val="0.12708724664531881"/>
          <c:w val="0.91819225721784781"/>
          <c:h val="0.76536348025474366"/>
        </c:manualLayout>
      </c:layout>
      <c:scatterChart>
        <c:scatterStyle val="lineMarker"/>
        <c:varyColors val="0"/>
        <c:ser>
          <c:idx val="0"/>
          <c:order val="0"/>
          <c:spPr>
            <a:ln w="25400" cap="rnd">
              <a:noFill/>
              <a:round/>
            </a:ln>
            <a:effectLst>
              <a:outerShdw blurRad="40000" dist="23000" dir="5400000" rotWithShape="0">
                <a:srgbClr val="000000">
                  <a:alpha val="35000"/>
                </a:srgbClr>
              </a:outerShdw>
            </a:effectLst>
          </c:spPr>
          <c:marker>
            <c:symbol val="diamond"/>
            <c:size val="5"/>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a:solidFill>
                  <a:schemeClr val="accent4"/>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0.10833333333333332"/>
                  <c:y val="-8.333333333333324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23-41D4-BD91-01D7A8F0648E}"/>
                </c:ext>
              </c:extLst>
            </c:dLbl>
            <c:dLbl>
              <c:idx val="1"/>
              <c:layout>
                <c:manualLayout>
                  <c:x val="-2.4999898686481489E-2"/>
                  <c:y val="-5.909094801509764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23-41D4-BD91-01D7A8F0648E}"/>
                </c:ext>
              </c:extLst>
            </c:dLbl>
            <c:dLbl>
              <c:idx val="2"/>
              <c:layout>
                <c:manualLayout>
                  <c:x val="-9.166666666666666E-2"/>
                  <c:y val="9.72222222222222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23-41D4-BD91-01D7A8F0648E}"/>
                </c:ext>
              </c:extLst>
            </c:dLbl>
            <c:dLbl>
              <c:idx val="3"/>
              <c:layout>
                <c:manualLayout>
                  <c:x val="-9.2113271883098577E-2"/>
                  <c:y val="-9.582490680981872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23-41D4-BD91-01D7A8F0648E}"/>
                </c:ext>
              </c:extLst>
            </c:dLbl>
            <c:dLbl>
              <c:idx val="4"/>
              <c:layout>
                <c:manualLayout>
                  <c:x val="-4.7554398977827051E-3"/>
                  <c:y val="-6.55723936145573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23-41D4-BD91-01D7A8F0648E}"/>
                </c:ext>
              </c:extLst>
            </c:dLbl>
            <c:dLbl>
              <c:idx val="5"/>
              <c:layout>
                <c:manualLayout>
                  <c:x val="-9.3792228037368031E-2"/>
                  <c:y val="-8.863642202264646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23-41D4-BD91-01D7A8F0648E}"/>
                </c:ext>
              </c:extLst>
            </c:dLbl>
            <c:dLbl>
              <c:idx val="6"/>
              <c:layout>
                <c:manualLayout>
                  <c:x val="-1.9625554241231541E-3"/>
                  <c:y val="-3.855257703085465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23-41D4-BD91-01D7A8F0648E}"/>
                </c:ext>
              </c:extLst>
            </c:dLbl>
            <c:dLbl>
              <c:idx val="7"/>
              <c:layout>
                <c:manualLayout>
                  <c:x val="-3.3333333333333229E-2"/>
                  <c:y val="-8.79629629629629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23-41D4-BD91-01D7A8F0648E}"/>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strRef>
              <c:f>FBM!$ED$546:$ED$553</c:f>
              <c:strCache>
                <c:ptCount val="8"/>
                <c:pt idx="0">
                  <c:v>Homicidios </c:v>
                </c:pt>
                <c:pt idx="1">
                  <c:v>Suicidios</c:v>
                </c:pt>
                <c:pt idx="2">
                  <c:v>Hurto a Personas</c:v>
                </c:pt>
                <c:pt idx="3">
                  <c:v>Hurto a Residencias</c:v>
                </c:pt>
                <c:pt idx="4">
                  <c:v>Hurto a Comercio</c:v>
                </c:pt>
                <c:pt idx="5">
                  <c:v>Hurto a Vehículos</c:v>
                </c:pt>
                <c:pt idx="6">
                  <c:v>Hurto a Motocicletas</c:v>
                </c:pt>
                <c:pt idx="7">
                  <c:v>Hurto de Celulares</c:v>
                </c:pt>
              </c:strCache>
            </c:strRef>
          </c:xVal>
          <c:yVal>
            <c:numRef>
              <c:f>FBM!$EE$546:$EE$553</c:f>
              <c:numCache>
                <c:formatCode>General</c:formatCode>
                <c:ptCount val="8"/>
                <c:pt idx="0">
                  <c:v>30</c:v>
                </c:pt>
                <c:pt idx="1">
                  <c:v>7</c:v>
                </c:pt>
                <c:pt idx="2">
                  <c:v>259</c:v>
                </c:pt>
                <c:pt idx="3">
                  <c:v>136</c:v>
                </c:pt>
                <c:pt idx="4">
                  <c:v>117</c:v>
                </c:pt>
                <c:pt idx="5">
                  <c:v>3</c:v>
                </c:pt>
                <c:pt idx="6">
                  <c:v>27</c:v>
                </c:pt>
                <c:pt idx="7">
                  <c:v>175</c:v>
                </c:pt>
              </c:numCache>
            </c:numRef>
          </c:yVal>
          <c:smooth val="0"/>
          <c:extLst>
            <c:ext xmlns:c16="http://schemas.microsoft.com/office/drawing/2014/chart" uri="{C3380CC4-5D6E-409C-BE32-E72D297353CC}">
              <c16:uniqueId val="{00000008-6423-41D4-BD91-01D7A8F0648E}"/>
            </c:ext>
          </c:extLst>
        </c:ser>
        <c:dLbls>
          <c:showLegendKey val="0"/>
          <c:showVal val="0"/>
          <c:showCatName val="0"/>
          <c:showSerName val="0"/>
          <c:showPercent val="0"/>
          <c:showBubbleSize val="0"/>
        </c:dLbls>
        <c:axId val="142362880"/>
        <c:axId val="142363456"/>
      </c:scatterChart>
      <c:valAx>
        <c:axId val="142362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363456"/>
        <c:crosses val="autoZero"/>
        <c:crossBetween val="midCat"/>
      </c:valAx>
      <c:valAx>
        <c:axId val="142363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362880"/>
        <c:crosses val="autoZero"/>
        <c:crossBetween val="midCat"/>
      </c:valAx>
      <c:spPr>
        <a:noFill/>
        <a:ln>
          <a:noFill/>
        </a:ln>
        <a:effectLst/>
      </c:spPr>
    </c:plotArea>
    <c:plotVisOnly val="1"/>
    <c:dispBlanksAs val="gap"/>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sz="1200">
                <a:solidFill>
                  <a:srgbClr val="7030A0"/>
                </a:solidFill>
              </a:defRPr>
            </a:pPr>
            <a:r>
              <a:rPr lang="es-CO" sz="1200">
                <a:solidFill>
                  <a:srgbClr val="7030A0"/>
                </a:solidFill>
              </a:rPr>
              <a:t>Menores de 18 años</a:t>
            </a:r>
          </a:p>
        </c:rich>
      </c:tx>
      <c:layout>
        <c:manualLayout>
          <c:xMode val="edge"/>
          <c:yMode val="edge"/>
          <c:x val="0.39520454487982515"/>
          <c:y val="4.1138307677921801E-2"/>
        </c:manualLayout>
      </c:layout>
      <c:overlay val="1"/>
    </c:title>
    <c:autoTitleDeleted val="0"/>
    <c:plotArea>
      <c:layout>
        <c:manualLayout>
          <c:layoutTarget val="inner"/>
          <c:xMode val="edge"/>
          <c:yMode val="edge"/>
          <c:x val="6.5391854001277713E-2"/>
          <c:y val="0.11711400567091891"/>
          <c:w val="0.91479330708661422"/>
          <c:h val="0.67529224129996157"/>
        </c:manualLayout>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105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FBM!$EI$662:$EK$662</c:f>
              <c:strCache>
                <c:ptCount val="3"/>
                <c:pt idx="0">
                  <c:v>Talla Adecuada</c:v>
                </c:pt>
                <c:pt idx="1">
                  <c:v>Riesgo Talla Baja</c:v>
                </c:pt>
                <c:pt idx="2">
                  <c:v>Talla Baja</c:v>
                </c:pt>
              </c:strCache>
            </c:strRef>
          </c:cat>
          <c:val>
            <c:numRef>
              <c:f>FBM!$EI$663:$EK$663</c:f>
              <c:numCache>
                <c:formatCode>General</c:formatCode>
                <c:ptCount val="3"/>
                <c:pt idx="0">
                  <c:v>71.08</c:v>
                </c:pt>
                <c:pt idx="1">
                  <c:v>20.62</c:v>
                </c:pt>
                <c:pt idx="2">
                  <c:v>8.31</c:v>
                </c:pt>
              </c:numCache>
            </c:numRef>
          </c:val>
          <c:extLst>
            <c:ext xmlns:c16="http://schemas.microsoft.com/office/drawing/2014/chart" uri="{C3380CC4-5D6E-409C-BE32-E72D297353CC}">
              <c16:uniqueId val="{00000000-B95C-41F7-9823-C41D6BD6FDDE}"/>
            </c:ext>
          </c:extLst>
        </c:ser>
        <c:dLbls>
          <c:showLegendKey val="0"/>
          <c:showVal val="0"/>
          <c:showCatName val="0"/>
          <c:showSerName val="0"/>
          <c:showPercent val="0"/>
          <c:showBubbleSize val="0"/>
        </c:dLbls>
        <c:gapWidth val="150"/>
        <c:axId val="142444544"/>
        <c:axId val="142365184"/>
      </c:barChart>
      <c:catAx>
        <c:axId val="142444544"/>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CO"/>
          </a:p>
        </c:txPr>
        <c:crossAx val="142365184"/>
        <c:crosses val="autoZero"/>
        <c:auto val="1"/>
        <c:lblAlgn val="ctr"/>
        <c:lblOffset val="100"/>
        <c:noMultiLvlLbl val="0"/>
      </c:catAx>
      <c:valAx>
        <c:axId val="142365184"/>
        <c:scaling>
          <c:orientation val="minMax"/>
        </c:scaling>
        <c:delete val="0"/>
        <c:axPos val="l"/>
        <c:numFmt formatCode="General" sourceLinked="1"/>
        <c:majorTickMark val="out"/>
        <c:minorTickMark val="none"/>
        <c:tickLblPos val="nextTo"/>
        <c:txPr>
          <a:bodyPr/>
          <a:lstStyle/>
          <a:p>
            <a:pPr>
              <a:defRPr sz="900"/>
            </a:pPr>
            <a:endParaRPr lang="es-CO"/>
          </a:p>
        </c:txPr>
        <c:crossAx val="142444544"/>
        <c:crosses val="autoZero"/>
        <c:crossBetween val="between"/>
      </c:valAx>
      <c:spPr>
        <a:solidFill>
          <a:srgbClr val="FFFFCC"/>
        </a:solidFill>
      </c:spPr>
    </c:plotArea>
    <c:plotVisOnly val="1"/>
    <c:dispBlanksAs val="gap"/>
    <c:showDLblsOverMax val="0"/>
  </c:chart>
  <c:spPr>
    <a:solidFill>
      <a:srgbClr val="FFFFE5"/>
    </a:solidFill>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200">
                <a:solidFill>
                  <a:srgbClr val="7030A0"/>
                </a:solidFill>
              </a:defRPr>
            </a:pPr>
            <a:r>
              <a:rPr lang="es-CO" sz="1200">
                <a:solidFill>
                  <a:srgbClr val="7030A0"/>
                </a:solidFill>
              </a:rPr>
              <a:t>Menores de 5 años</a:t>
            </a:r>
          </a:p>
        </c:rich>
      </c:tx>
      <c:layout>
        <c:manualLayout>
          <c:xMode val="edge"/>
          <c:yMode val="edge"/>
          <c:x val="0.3878298023877752"/>
          <c:y val="8.6893396854459039E-3"/>
        </c:manualLayout>
      </c:layout>
      <c:overlay val="1"/>
    </c:title>
    <c:autoTitleDeleted val="0"/>
    <c:plotArea>
      <c:layout>
        <c:manualLayout>
          <c:layoutTarget val="inner"/>
          <c:xMode val="edge"/>
          <c:yMode val="edge"/>
          <c:x val="5.8099518810148729E-2"/>
          <c:y val="0.26018961918113581"/>
          <c:w val="0.93611111111111112"/>
          <c:h val="0.56557475192619389"/>
        </c:manualLayout>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FBM!$EE$662:$EH$662</c:f>
              <c:strCache>
                <c:ptCount val="4"/>
                <c:pt idx="0">
                  <c:v>Peso Adecuado</c:v>
                </c:pt>
                <c:pt idx="1">
                  <c:v>Riesgo Peso Bajo</c:v>
                </c:pt>
                <c:pt idx="2">
                  <c:v>DNT Global</c:v>
                </c:pt>
                <c:pt idx="3">
                  <c:v>DNT Global</c:v>
                </c:pt>
              </c:strCache>
            </c:strRef>
          </c:cat>
          <c:val>
            <c:numRef>
              <c:f>FBM!$EE$663:$EH$663</c:f>
              <c:numCache>
                <c:formatCode>General</c:formatCode>
                <c:ptCount val="4"/>
                <c:pt idx="0">
                  <c:v>64.180000000000007</c:v>
                </c:pt>
                <c:pt idx="1">
                  <c:v>14.18</c:v>
                </c:pt>
                <c:pt idx="2">
                  <c:v>3.73</c:v>
                </c:pt>
                <c:pt idx="3">
                  <c:v>0</c:v>
                </c:pt>
              </c:numCache>
            </c:numRef>
          </c:val>
          <c:extLst>
            <c:ext xmlns:c16="http://schemas.microsoft.com/office/drawing/2014/chart" uri="{C3380CC4-5D6E-409C-BE32-E72D297353CC}">
              <c16:uniqueId val="{00000000-6068-444C-BC38-0A0FA412D507}"/>
            </c:ext>
          </c:extLst>
        </c:ser>
        <c:dLbls>
          <c:showLegendKey val="0"/>
          <c:showVal val="0"/>
          <c:showCatName val="0"/>
          <c:showSerName val="0"/>
          <c:showPercent val="0"/>
          <c:showBubbleSize val="0"/>
        </c:dLbls>
        <c:gapWidth val="150"/>
        <c:axId val="142446080"/>
        <c:axId val="142368064"/>
      </c:barChart>
      <c:catAx>
        <c:axId val="142446080"/>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CO"/>
          </a:p>
        </c:txPr>
        <c:crossAx val="142368064"/>
        <c:crosses val="autoZero"/>
        <c:auto val="1"/>
        <c:lblAlgn val="ctr"/>
        <c:lblOffset val="100"/>
        <c:noMultiLvlLbl val="0"/>
      </c:catAx>
      <c:valAx>
        <c:axId val="142368064"/>
        <c:scaling>
          <c:orientation val="minMax"/>
        </c:scaling>
        <c:delete val="0"/>
        <c:axPos val="l"/>
        <c:numFmt formatCode="General" sourceLinked="1"/>
        <c:majorTickMark val="out"/>
        <c:minorTickMark val="none"/>
        <c:tickLblPos val="nextTo"/>
        <c:txPr>
          <a:bodyPr/>
          <a:lstStyle/>
          <a:p>
            <a:pPr>
              <a:defRPr sz="900"/>
            </a:pPr>
            <a:endParaRPr lang="es-CO"/>
          </a:p>
        </c:txPr>
        <c:crossAx val="142446080"/>
        <c:crosses val="autoZero"/>
        <c:crossBetween val="between"/>
      </c:valAx>
      <c:spPr>
        <a:solidFill>
          <a:srgbClr val="FFFFCC"/>
        </a:solidFill>
      </c:spPr>
    </c:plotArea>
    <c:plotVisOnly val="1"/>
    <c:dispBlanksAs val="gap"/>
    <c:showDLblsOverMax val="0"/>
  </c:chart>
  <c:spPr>
    <a:solidFill>
      <a:srgbClr val="FFFFE5"/>
    </a:solidFill>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Pt>
            <c:idx val="0"/>
            <c:invertIfNegative val="0"/>
            <c:bubble3D val="0"/>
            <c:spPr>
              <a:solidFill>
                <a:srgbClr val="FF0000"/>
              </a:solidFill>
              <a:ln>
                <a:noFill/>
              </a:ln>
              <a:effectLst/>
              <a:sp3d/>
            </c:spPr>
            <c:extLst>
              <c:ext xmlns:c16="http://schemas.microsoft.com/office/drawing/2014/chart" uri="{C3380CC4-5D6E-409C-BE32-E72D297353CC}">
                <c16:uniqueId val="{00000001-9356-4D71-9C24-AED35EBFF05D}"/>
              </c:ext>
            </c:extLst>
          </c:dPt>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3-9356-4D71-9C24-AED35EBFF05D}"/>
              </c:ext>
            </c:extLst>
          </c:dPt>
          <c:dLbls>
            <c:dLbl>
              <c:idx val="0"/>
              <c:layout>
                <c:manualLayout>
                  <c:x val="3.2597628900379025E-2"/>
                  <c:y val="-7.4853828743870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56-4D71-9C24-AED35EBFF05D}"/>
                </c:ext>
              </c:extLst>
            </c:dLbl>
            <c:dLbl>
              <c:idx val="1"/>
              <c:layout>
                <c:manualLayout>
                  <c:x val="3.9841546433796581E-2"/>
                  <c:y val="-4.2105278668427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56-4D71-9C24-AED35EBFF05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FBM!$EF$1367:$EG$1367</c:f>
              <c:strCache>
                <c:ptCount val="2"/>
                <c:pt idx="0">
                  <c:v>Puntaje </c:v>
                </c:pt>
                <c:pt idx="1">
                  <c:v>Puesto</c:v>
                </c:pt>
              </c:strCache>
            </c:strRef>
          </c:cat>
          <c:val>
            <c:numRef>
              <c:f>FBM!$EF$1368:$EG$1368</c:f>
              <c:numCache>
                <c:formatCode>0</c:formatCode>
                <c:ptCount val="2"/>
                <c:pt idx="0" formatCode="0.00">
                  <c:v>56.4</c:v>
                </c:pt>
                <c:pt idx="1">
                  <c:v>46</c:v>
                </c:pt>
              </c:numCache>
            </c:numRef>
          </c:val>
          <c:extLst>
            <c:ext xmlns:c16="http://schemas.microsoft.com/office/drawing/2014/chart" uri="{C3380CC4-5D6E-409C-BE32-E72D297353CC}">
              <c16:uniqueId val="{00000004-9356-4D71-9C24-AED35EBFF05D}"/>
            </c:ext>
          </c:extLst>
        </c:ser>
        <c:dLbls>
          <c:showLegendKey val="0"/>
          <c:showVal val="0"/>
          <c:showCatName val="0"/>
          <c:showSerName val="0"/>
          <c:showPercent val="0"/>
          <c:showBubbleSize val="0"/>
        </c:dLbls>
        <c:gapWidth val="150"/>
        <c:shape val="box"/>
        <c:axId val="142986752"/>
        <c:axId val="142795904"/>
        <c:axId val="0"/>
      </c:bar3DChart>
      <c:catAx>
        <c:axId val="142986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2795904"/>
        <c:crosses val="autoZero"/>
        <c:auto val="1"/>
        <c:lblAlgn val="ctr"/>
        <c:lblOffset val="100"/>
        <c:noMultiLvlLbl val="0"/>
      </c:catAx>
      <c:valAx>
        <c:axId val="1427959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42986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6E05-4779-81CE-7314BC74936C}"/>
              </c:ext>
            </c:extLst>
          </c:dPt>
          <c:dPt>
            <c:idx val="1"/>
            <c:invertIfNegative val="0"/>
            <c:bubble3D val="0"/>
            <c:spPr>
              <a:solidFill>
                <a:srgbClr val="FFC000"/>
              </a:solidFill>
              <a:ln>
                <a:noFill/>
              </a:ln>
              <a:effectLst/>
            </c:spPr>
            <c:extLst>
              <c:ext xmlns:c16="http://schemas.microsoft.com/office/drawing/2014/chart" uri="{C3380CC4-5D6E-409C-BE32-E72D297353CC}">
                <c16:uniqueId val="{00000003-6E05-4779-81CE-7314BC74936C}"/>
              </c:ext>
            </c:extLst>
          </c:dPt>
          <c:dPt>
            <c:idx val="2"/>
            <c:invertIfNegative val="0"/>
            <c:bubble3D val="0"/>
            <c:spPr>
              <a:solidFill>
                <a:srgbClr val="00B050"/>
              </a:solidFill>
              <a:ln>
                <a:noFill/>
              </a:ln>
              <a:effectLst/>
            </c:spPr>
            <c:extLst>
              <c:ext xmlns:c16="http://schemas.microsoft.com/office/drawing/2014/chart" uri="{C3380CC4-5D6E-409C-BE32-E72D297353CC}">
                <c16:uniqueId val="{00000005-6E05-4779-81CE-7314BC74936C}"/>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7-6E05-4779-81CE-7314BC74936C}"/>
              </c:ext>
            </c:extLst>
          </c:dPt>
          <c:dPt>
            <c:idx val="4"/>
            <c:invertIfNegative val="0"/>
            <c:bubble3D val="0"/>
            <c:spPr>
              <a:solidFill>
                <a:srgbClr val="FF0000"/>
              </a:solidFill>
              <a:ln>
                <a:noFill/>
              </a:ln>
              <a:effectLst/>
            </c:spPr>
            <c:extLst>
              <c:ext xmlns:c16="http://schemas.microsoft.com/office/drawing/2014/chart" uri="{C3380CC4-5D6E-409C-BE32-E72D297353CC}">
                <c16:uniqueId val="{00000009-6E05-4779-81CE-7314BC74936C}"/>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B-6E05-4779-81CE-7314BC74936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FBM!$EL$1332:$ER$1332</c:f>
              <c:strCache>
                <c:ptCount val="7"/>
                <c:pt idx="0">
                  <c:v>Eficacia</c:v>
                </c:pt>
                <c:pt idx="1">
                  <c:v>Eficiencia</c:v>
                </c:pt>
                <c:pt idx="2">
                  <c:v>Cumplimiento de Requisitos legales</c:v>
                </c:pt>
                <c:pt idx="3">
                  <c:v>Gestion Administrativa y Legal</c:v>
                </c:pt>
                <c:pt idx="4">
                  <c:v>Desempeño Fiscal</c:v>
                </c:pt>
                <c:pt idx="5">
                  <c:v>Capacidad administrativa</c:v>
                </c:pt>
                <c:pt idx="6">
                  <c:v>Indicador de Desemepeño Integral</c:v>
                </c:pt>
              </c:strCache>
            </c:strRef>
          </c:cat>
          <c:val>
            <c:numRef>
              <c:f>FBM!$EL$1333:$ER$1333</c:f>
              <c:numCache>
                <c:formatCode>0.00</c:formatCode>
                <c:ptCount val="7"/>
                <c:pt idx="0">
                  <c:v>90.7</c:v>
                </c:pt>
                <c:pt idx="1">
                  <c:v>76.66</c:v>
                </c:pt>
                <c:pt idx="2">
                  <c:v>85.93</c:v>
                </c:pt>
                <c:pt idx="3">
                  <c:v>62.16</c:v>
                </c:pt>
                <c:pt idx="4">
                  <c:v>72.13</c:v>
                </c:pt>
                <c:pt idx="5">
                  <c:v>52.18</c:v>
                </c:pt>
                <c:pt idx="6">
                  <c:v>78.86</c:v>
                </c:pt>
              </c:numCache>
            </c:numRef>
          </c:val>
          <c:extLst>
            <c:ext xmlns:c16="http://schemas.microsoft.com/office/drawing/2014/chart" uri="{C3380CC4-5D6E-409C-BE32-E72D297353CC}">
              <c16:uniqueId val="{0000000C-6E05-4779-81CE-7314BC74936C}"/>
            </c:ext>
          </c:extLst>
        </c:ser>
        <c:dLbls>
          <c:showLegendKey val="0"/>
          <c:showVal val="0"/>
          <c:showCatName val="0"/>
          <c:showSerName val="0"/>
          <c:showPercent val="0"/>
          <c:showBubbleSize val="0"/>
        </c:dLbls>
        <c:gapWidth val="150"/>
        <c:overlap val="100"/>
        <c:axId val="143054336"/>
        <c:axId val="142797632"/>
      </c:barChart>
      <c:catAx>
        <c:axId val="14305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2797632"/>
        <c:crosses val="autoZero"/>
        <c:auto val="1"/>
        <c:lblAlgn val="ctr"/>
        <c:lblOffset val="100"/>
        <c:noMultiLvlLbl val="0"/>
      </c:catAx>
      <c:valAx>
        <c:axId val="1427976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3054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Indicadores Demográficos del Municipio</a:t>
            </a:r>
          </a:p>
        </c:rich>
      </c:tx>
      <c:layout>
        <c:manualLayout>
          <c:xMode val="edge"/>
          <c:yMode val="edge"/>
          <c:x val="0.25888876655091148"/>
          <c:y val="1.8957345971563982E-2"/>
        </c:manualLayout>
      </c:layout>
      <c:overlay val="1"/>
    </c:title>
    <c:autoTitleDeleted val="0"/>
    <c:plotArea>
      <c:layout>
        <c:manualLayout>
          <c:layoutTarget val="inner"/>
          <c:xMode val="edge"/>
          <c:yMode val="edge"/>
          <c:x val="0.10708573928258967"/>
          <c:y val="0.19480351414406533"/>
          <c:w val="0.87663495188101492"/>
          <c:h val="0.56884623797025369"/>
        </c:manualLayout>
      </c:layout>
      <c:barChart>
        <c:barDir val="col"/>
        <c:grouping val="clustered"/>
        <c:varyColors val="0"/>
        <c:ser>
          <c:idx val="0"/>
          <c:order val="0"/>
          <c:tx>
            <c:strRef>
              <c:f>FBM!$EI$462</c:f>
              <c:strCache>
                <c:ptCount val="1"/>
                <c:pt idx="0">
                  <c:v>Relación de dependencia General</c:v>
                </c:pt>
              </c:strCache>
            </c:strRef>
          </c:tx>
          <c:invertIfNegative val="0"/>
          <c:cat>
            <c:numRef>
              <c:f>FBM!$EJ$461:$EL$461</c:f>
              <c:numCache>
                <c:formatCode>General</c:formatCode>
                <c:ptCount val="3"/>
                <c:pt idx="0">
                  <c:v>2005</c:v>
                </c:pt>
                <c:pt idx="1">
                  <c:v>2018</c:v>
                </c:pt>
                <c:pt idx="2">
                  <c:v>2020</c:v>
                </c:pt>
              </c:numCache>
            </c:numRef>
          </c:cat>
          <c:val>
            <c:numRef>
              <c:f>FBM!$EJ$462:$EL$462</c:f>
              <c:numCache>
                <c:formatCode>0.00</c:formatCode>
                <c:ptCount val="3"/>
                <c:pt idx="0">
                  <c:v>58.119383137078259</c:v>
                </c:pt>
                <c:pt idx="1">
                  <c:v>53.087835211815005</c:v>
                </c:pt>
                <c:pt idx="2">
                  <c:v>53.490345851899001</c:v>
                </c:pt>
              </c:numCache>
            </c:numRef>
          </c:val>
          <c:extLst>
            <c:ext xmlns:c16="http://schemas.microsoft.com/office/drawing/2014/chart" uri="{C3380CC4-5D6E-409C-BE32-E72D297353CC}">
              <c16:uniqueId val="{00000000-EF26-4887-A49B-B9F764057C0B}"/>
            </c:ext>
          </c:extLst>
        </c:ser>
        <c:dLbls>
          <c:showLegendKey val="0"/>
          <c:showVal val="0"/>
          <c:showCatName val="0"/>
          <c:showSerName val="0"/>
          <c:showPercent val="0"/>
          <c:showBubbleSize val="0"/>
        </c:dLbls>
        <c:gapWidth val="150"/>
        <c:axId val="124690944"/>
        <c:axId val="39112064"/>
      </c:barChart>
      <c:lineChart>
        <c:grouping val="standard"/>
        <c:varyColors val="0"/>
        <c:ser>
          <c:idx val="1"/>
          <c:order val="1"/>
          <c:tx>
            <c:strRef>
              <c:f>FBM!$EI$465</c:f>
              <c:strCache>
                <c:ptCount val="1"/>
                <c:pt idx="0">
                  <c:v>Índice de envejecimiento</c:v>
                </c:pt>
              </c:strCache>
            </c:strRef>
          </c:tx>
          <c:marker>
            <c:symbol val="circle"/>
            <c:size val="9"/>
            <c:spPr>
              <a:solidFill>
                <a:schemeClr val="bg1"/>
              </a:solidFill>
            </c:spPr>
          </c:marker>
          <c:cat>
            <c:numRef>
              <c:f>FBM!$EJ$461:$EL$461</c:f>
              <c:numCache>
                <c:formatCode>General</c:formatCode>
                <c:ptCount val="3"/>
                <c:pt idx="0">
                  <c:v>2005</c:v>
                </c:pt>
                <c:pt idx="1">
                  <c:v>2018</c:v>
                </c:pt>
                <c:pt idx="2">
                  <c:v>2020</c:v>
                </c:pt>
              </c:numCache>
            </c:numRef>
          </c:cat>
          <c:val>
            <c:numRef>
              <c:f>FBM!$EJ$465:$EL$465</c:f>
              <c:numCache>
                <c:formatCode>0.00</c:formatCode>
                <c:ptCount val="3"/>
                <c:pt idx="0">
                  <c:v>28.251609238924651</c:v>
                </c:pt>
                <c:pt idx="1">
                  <c:v>43.076359065675078</c:v>
                </c:pt>
                <c:pt idx="2">
                  <c:v>46.060254924681345</c:v>
                </c:pt>
              </c:numCache>
            </c:numRef>
          </c:val>
          <c:smooth val="0"/>
          <c:extLst>
            <c:ext xmlns:c16="http://schemas.microsoft.com/office/drawing/2014/chart" uri="{C3380CC4-5D6E-409C-BE32-E72D297353CC}">
              <c16:uniqueId val="{00000001-EF26-4887-A49B-B9F764057C0B}"/>
            </c:ext>
          </c:extLst>
        </c:ser>
        <c:dLbls>
          <c:showLegendKey val="0"/>
          <c:showVal val="0"/>
          <c:showCatName val="0"/>
          <c:showSerName val="0"/>
          <c:showPercent val="0"/>
          <c:showBubbleSize val="0"/>
        </c:dLbls>
        <c:marker val="1"/>
        <c:smooth val="0"/>
        <c:axId val="124690944"/>
        <c:axId val="39112064"/>
      </c:lineChart>
      <c:catAx>
        <c:axId val="124690944"/>
        <c:scaling>
          <c:orientation val="minMax"/>
        </c:scaling>
        <c:delete val="0"/>
        <c:axPos val="b"/>
        <c:numFmt formatCode="General" sourceLinked="1"/>
        <c:majorTickMark val="out"/>
        <c:minorTickMark val="none"/>
        <c:tickLblPos val="nextTo"/>
        <c:crossAx val="39112064"/>
        <c:crosses val="autoZero"/>
        <c:auto val="1"/>
        <c:lblAlgn val="ctr"/>
        <c:lblOffset val="100"/>
        <c:noMultiLvlLbl val="0"/>
      </c:catAx>
      <c:valAx>
        <c:axId val="39112064"/>
        <c:scaling>
          <c:orientation val="minMax"/>
        </c:scaling>
        <c:delete val="0"/>
        <c:axPos val="l"/>
        <c:numFmt formatCode="0.00" sourceLinked="1"/>
        <c:majorTickMark val="out"/>
        <c:minorTickMark val="none"/>
        <c:tickLblPos val="nextTo"/>
        <c:crossAx val="124690944"/>
        <c:crosses val="autoZero"/>
        <c:crossBetween val="between"/>
      </c:valAx>
      <c:spPr>
        <a:solidFill>
          <a:srgbClr val="FFFFCC"/>
        </a:solidFill>
      </c:spPr>
    </c:plotArea>
    <c:legend>
      <c:legendPos val="r"/>
      <c:layout>
        <c:manualLayout>
          <c:xMode val="edge"/>
          <c:yMode val="edge"/>
          <c:x val="6.3415789840429226E-2"/>
          <c:y val="0.89527857798263022"/>
          <c:w val="0.90929807446635558"/>
          <c:h val="7.0212160979877508E-2"/>
        </c:manualLayout>
      </c:layout>
      <c:overlay val="0"/>
    </c:legend>
    <c:plotVisOnly val="1"/>
    <c:dispBlanksAs val="gap"/>
    <c:showDLblsOverMax val="0"/>
  </c:chart>
  <c:spPr>
    <a:solidFill>
      <a:srgbClr val="FFFFE5"/>
    </a:solidFill>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877744719435517"/>
          <c:y val="5.0925925925925923E-2"/>
          <c:w val="0.66109685879299629"/>
          <c:h val="0.8416746864975212"/>
        </c:manualLayout>
      </c:layout>
      <c:barChart>
        <c:barDir val="bar"/>
        <c:grouping val="clustered"/>
        <c:varyColors val="0"/>
        <c:ser>
          <c:idx val="0"/>
          <c:order val="0"/>
          <c:spPr>
            <a:solidFill>
              <a:schemeClr val="accent6">
                <a:lumMod val="75000"/>
              </a:schemeClr>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468C-4828-A026-679BF3D0FD30}"/>
              </c:ext>
            </c:extLst>
          </c:dPt>
          <c:dPt>
            <c:idx val="1"/>
            <c:invertIfNegative val="0"/>
            <c:bubble3D val="0"/>
            <c:spPr>
              <a:solidFill>
                <a:srgbClr val="00B050"/>
              </a:solidFill>
              <a:ln>
                <a:noFill/>
              </a:ln>
              <a:effectLst/>
            </c:spPr>
            <c:extLst>
              <c:ext xmlns:c16="http://schemas.microsoft.com/office/drawing/2014/chart" uri="{C3380CC4-5D6E-409C-BE32-E72D297353CC}">
                <c16:uniqueId val="{00000003-468C-4828-A026-679BF3D0FD30}"/>
              </c:ext>
            </c:extLst>
          </c:dPt>
          <c:dPt>
            <c:idx val="2"/>
            <c:invertIfNegative val="0"/>
            <c:bubble3D val="0"/>
            <c:spPr>
              <a:solidFill>
                <a:srgbClr val="7030A0"/>
              </a:solidFill>
              <a:ln>
                <a:noFill/>
              </a:ln>
              <a:effectLst/>
            </c:spPr>
            <c:extLst>
              <c:ext xmlns:c16="http://schemas.microsoft.com/office/drawing/2014/chart" uri="{C3380CC4-5D6E-409C-BE32-E72D297353CC}">
                <c16:uniqueId val="{00000005-468C-4828-A026-679BF3D0FD30}"/>
              </c:ext>
            </c:extLst>
          </c:dPt>
          <c:dPt>
            <c:idx val="3"/>
            <c:invertIfNegative val="0"/>
            <c:bubble3D val="0"/>
            <c:spPr>
              <a:solidFill>
                <a:srgbClr val="FF0000"/>
              </a:solidFill>
              <a:ln>
                <a:noFill/>
              </a:ln>
              <a:effectLst/>
            </c:spPr>
            <c:extLst>
              <c:ext xmlns:c16="http://schemas.microsoft.com/office/drawing/2014/chart" uri="{C3380CC4-5D6E-409C-BE32-E72D297353CC}">
                <c16:uniqueId val="{00000007-468C-4828-A026-679BF3D0FD3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FBM!$EL$1363:$EP$1363</c:f>
              <c:strCache>
                <c:ptCount val="5"/>
                <c:pt idx="0">
                  <c:v>Generacion de Recursos Propios</c:v>
                </c:pt>
                <c:pt idx="1">
                  <c:v>Magnitud de la Inversion</c:v>
                </c:pt>
                <c:pt idx="2">
                  <c:v>Capacidad de Ahorro</c:v>
                </c:pt>
                <c:pt idx="3">
                  <c:v>Indicador de Desempeño Fiscal</c:v>
                </c:pt>
                <c:pt idx="4">
                  <c:v>Posicion a Nivel Nacional</c:v>
                </c:pt>
              </c:strCache>
            </c:strRef>
          </c:cat>
          <c:val>
            <c:numRef>
              <c:f>FBM!$EL$1364:$EP$1364</c:f>
              <c:numCache>
                <c:formatCode>0.00</c:formatCode>
                <c:ptCount val="5"/>
                <c:pt idx="0">
                  <c:v>79.790000000000006</c:v>
                </c:pt>
                <c:pt idx="1">
                  <c:v>81.349999999999994</c:v>
                </c:pt>
                <c:pt idx="2">
                  <c:v>42.52</c:v>
                </c:pt>
                <c:pt idx="3">
                  <c:v>72.13</c:v>
                </c:pt>
                <c:pt idx="4" formatCode="0">
                  <c:v>306</c:v>
                </c:pt>
              </c:numCache>
            </c:numRef>
          </c:val>
          <c:extLst>
            <c:ext xmlns:c16="http://schemas.microsoft.com/office/drawing/2014/chart" uri="{C3380CC4-5D6E-409C-BE32-E72D297353CC}">
              <c16:uniqueId val="{00000008-468C-4828-A026-679BF3D0FD30}"/>
            </c:ext>
          </c:extLst>
        </c:ser>
        <c:dLbls>
          <c:showLegendKey val="0"/>
          <c:showVal val="0"/>
          <c:showCatName val="0"/>
          <c:showSerName val="0"/>
          <c:showPercent val="0"/>
          <c:showBubbleSize val="0"/>
        </c:dLbls>
        <c:gapWidth val="182"/>
        <c:axId val="143055360"/>
        <c:axId val="142799360"/>
      </c:barChart>
      <c:catAx>
        <c:axId val="143055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2799360"/>
        <c:crosses val="autoZero"/>
        <c:auto val="1"/>
        <c:lblAlgn val="ctr"/>
        <c:lblOffset val="100"/>
        <c:noMultiLvlLbl val="0"/>
      </c:catAx>
      <c:valAx>
        <c:axId val="14279936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055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2225" cap="rnd">
              <a:solidFill>
                <a:srgbClr val="7030A0"/>
              </a:solidFill>
              <a:round/>
            </a:ln>
            <a:effectLst/>
          </c:spPr>
          <c:marker>
            <c:symbol val="diamond"/>
            <c:size val="6"/>
            <c:spPr>
              <a:noFill/>
              <a:ln w="9525">
                <a:solidFill>
                  <a:srgbClr val="7030A0"/>
                </a:solidFill>
                <a:round/>
              </a:ln>
              <a:effectLst/>
            </c:spPr>
          </c:marker>
          <c:dLbls>
            <c:dLbl>
              <c:idx val="0"/>
              <c:layout>
                <c:manualLayout>
                  <c:x val="-1.2044034568122064E-2"/>
                  <c:y val="6.9444444444444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49-4E7E-82C1-C4CA853F3A7E}"/>
                </c:ext>
              </c:extLst>
            </c:dLbl>
            <c:dLbl>
              <c:idx val="1"/>
              <c:layout>
                <c:manualLayout>
                  <c:x val="-1.6898034282997357E-2"/>
                  <c:y val="9.2592592592592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49-4E7E-82C1-C4CA853F3A7E}"/>
                </c:ext>
              </c:extLst>
            </c:dLbl>
            <c:dLbl>
              <c:idx val="2"/>
              <c:layout>
                <c:manualLayout>
                  <c:x val="-2.175203399787265E-2"/>
                  <c:y val="7.4074074074074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49-4E7E-82C1-C4CA853F3A7E}"/>
                </c:ext>
              </c:extLst>
            </c:dLbl>
            <c:dLbl>
              <c:idx val="3"/>
              <c:layout>
                <c:manualLayout>
                  <c:x val="-1.6898034282997357E-2"/>
                  <c:y val="8.3333333333333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49-4E7E-82C1-C4CA853F3A7E}"/>
                </c:ext>
              </c:extLst>
            </c:dLbl>
            <c:dLbl>
              <c:idx val="4"/>
              <c:layout>
                <c:manualLayout>
                  <c:x val="-3.1460033427623324E-2"/>
                  <c:y val="-5.55555555555555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49-4E7E-82C1-C4CA853F3A7E}"/>
                </c:ext>
              </c:extLst>
            </c:dLbl>
            <c:dLbl>
              <c:idx val="5"/>
              <c:layout>
                <c:manualLayout>
                  <c:x val="-3.3887033285060972E-2"/>
                  <c:y val="-9.2592592592592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49-4E7E-82C1-C4CA853F3A7E}"/>
                </c:ext>
              </c:extLst>
            </c:dLbl>
            <c:dLbl>
              <c:idx val="6"/>
              <c:layout>
                <c:manualLayout>
                  <c:x val="-1.447103442555971E-2"/>
                  <c:y val="8.3333333333333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49-4E7E-82C1-C4CA853F3A7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FBM!$EL$1377:$EQ$1377</c:f>
              <c:numCache>
                <c:formatCode>General</c:formatCode>
                <c:ptCount val="6"/>
                <c:pt idx="0">
                  <c:v>2012</c:v>
                </c:pt>
                <c:pt idx="1">
                  <c:v>2013</c:v>
                </c:pt>
                <c:pt idx="2">
                  <c:v>2014</c:v>
                </c:pt>
                <c:pt idx="3">
                  <c:v>2015</c:v>
                </c:pt>
                <c:pt idx="4">
                  <c:v>2016</c:v>
                </c:pt>
                <c:pt idx="5">
                  <c:v>2017</c:v>
                </c:pt>
              </c:numCache>
            </c:numRef>
          </c:cat>
          <c:val>
            <c:numRef>
              <c:f>FBM!$EL$1378:$EQ$1378</c:f>
              <c:numCache>
                <c:formatCode>0.00</c:formatCode>
                <c:ptCount val="6"/>
                <c:pt idx="0">
                  <c:v>71.64</c:v>
                </c:pt>
                <c:pt idx="1">
                  <c:v>73.099999999999994</c:v>
                </c:pt>
                <c:pt idx="2">
                  <c:v>73.77</c:v>
                </c:pt>
                <c:pt idx="3">
                  <c:v>76.540000000000006</c:v>
                </c:pt>
                <c:pt idx="4">
                  <c:v>74.540000000000006</c:v>
                </c:pt>
                <c:pt idx="5">
                  <c:v>72.13</c:v>
                </c:pt>
              </c:numCache>
            </c:numRef>
          </c:val>
          <c:smooth val="0"/>
          <c:extLst>
            <c:ext xmlns:c16="http://schemas.microsoft.com/office/drawing/2014/chart" uri="{C3380CC4-5D6E-409C-BE32-E72D297353CC}">
              <c16:uniqueId val="{00000007-2A49-4E7E-82C1-C4CA853F3A7E}"/>
            </c:ext>
          </c:extLst>
        </c:ser>
        <c:dLbls>
          <c:dLblPos val="ctr"/>
          <c:showLegendKey val="0"/>
          <c:showVal val="1"/>
          <c:showCatName val="0"/>
          <c:showSerName val="0"/>
          <c:showPercent val="0"/>
          <c:showBubbleSize val="0"/>
        </c:dLbls>
        <c:marker val="1"/>
        <c:smooth val="0"/>
        <c:axId val="143056384"/>
        <c:axId val="142801088"/>
      </c:lineChart>
      <c:catAx>
        <c:axId val="1430563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2801088"/>
        <c:crosses val="autoZero"/>
        <c:auto val="1"/>
        <c:lblAlgn val="ctr"/>
        <c:lblOffset val="100"/>
        <c:noMultiLvlLbl val="0"/>
      </c:catAx>
      <c:valAx>
        <c:axId val="142801088"/>
        <c:scaling>
          <c:orientation val="minMax"/>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3056384"/>
        <c:crosses val="autoZero"/>
        <c:crossBetween val="between"/>
      </c:valAx>
      <c:spPr>
        <a:noFill/>
        <a:ln>
          <a:noFill/>
        </a:ln>
        <a:effectLst/>
      </c:spPr>
    </c:plotArea>
    <c:plotVisOnly val="1"/>
    <c:dispBlanksAs val="gap"/>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FBM!$EL$1372:$EQ$1372</c:f>
              <c:numCache>
                <c:formatCode>General</c:formatCode>
                <c:ptCount val="6"/>
                <c:pt idx="0">
                  <c:v>2012</c:v>
                </c:pt>
                <c:pt idx="1">
                  <c:v>2013</c:v>
                </c:pt>
                <c:pt idx="2">
                  <c:v>2014</c:v>
                </c:pt>
                <c:pt idx="3">
                  <c:v>2015</c:v>
                </c:pt>
                <c:pt idx="4">
                  <c:v>2016</c:v>
                </c:pt>
                <c:pt idx="5">
                  <c:v>2017</c:v>
                </c:pt>
              </c:numCache>
            </c:numRef>
          </c:cat>
          <c:val>
            <c:numRef>
              <c:f>FBM!$EL$1373:$EQ$1373</c:f>
              <c:numCache>
                <c:formatCode>0.00</c:formatCode>
                <c:ptCount val="6"/>
                <c:pt idx="0">
                  <c:v>82.7</c:v>
                </c:pt>
                <c:pt idx="1">
                  <c:v>80</c:v>
                </c:pt>
                <c:pt idx="2">
                  <c:v>79.180000000000007</c:v>
                </c:pt>
                <c:pt idx="3">
                  <c:v>81.86</c:v>
                </c:pt>
                <c:pt idx="4">
                  <c:v>83.3</c:v>
                </c:pt>
                <c:pt idx="5">
                  <c:v>78.86</c:v>
                </c:pt>
              </c:numCache>
            </c:numRef>
          </c:val>
          <c:extLst>
            <c:ext xmlns:c16="http://schemas.microsoft.com/office/drawing/2014/chart" uri="{C3380CC4-5D6E-409C-BE32-E72D297353CC}">
              <c16:uniqueId val="{00000001-DBB7-4AA4-9951-A5951CCA9CFD}"/>
            </c:ext>
          </c:extLst>
        </c:ser>
        <c:dLbls>
          <c:dLblPos val="outEnd"/>
          <c:showLegendKey val="0"/>
          <c:showVal val="1"/>
          <c:showCatName val="0"/>
          <c:showSerName val="0"/>
          <c:showPercent val="0"/>
          <c:showBubbleSize val="0"/>
        </c:dLbls>
        <c:gapWidth val="100"/>
        <c:overlap val="-24"/>
        <c:axId val="144290304"/>
        <c:axId val="144334848"/>
      </c:barChart>
      <c:catAx>
        <c:axId val="1442903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4334848"/>
        <c:crosses val="autoZero"/>
        <c:auto val="1"/>
        <c:lblAlgn val="ctr"/>
        <c:lblOffset val="100"/>
        <c:noMultiLvlLbl val="0"/>
      </c:catAx>
      <c:valAx>
        <c:axId val="1443348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4290304"/>
        <c:crosses val="autoZero"/>
        <c:crossBetween val="between"/>
      </c:valAx>
      <c:spPr>
        <a:noFill/>
        <a:ln>
          <a:noFill/>
        </a:ln>
        <a:effectLst/>
      </c:spPr>
    </c:plotArea>
    <c:plotVisOnly val="1"/>
    <c:dispBlanksAs val="gap"/>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s-CO" b="1">
                <a:solidFill>
                  <a:sysClr val="windowText" lastClr="000000"/>
                </a:solidFill>
              </a:rPr>
              <a:t>Gestion</a:t>
            </a:r>
          </a:p>
        </c:rich>
      </c:tx>
      <c:layout>
        <c:manualLayout>
          <c:xMode val="edge"/>
          <c:yMode val="edge"/>
          <c:x val="3.0888888888888903E-2"/>
          <c:y val="1.8518518518518517E-2"/>
        </c:manualLayout>
      </c:layout>
      <c:overlay val="0"/>
      <c:spPr>
        <a:solidFill>
          <a:schemeClr val="accent1">
            <a:lumMod val="20000"/>
            <a:lumOff val="80000"/>
          </a:schemeClr>
        </a:solid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753D-433A-91E4-831051E83418}"/>
              </c:ext>
            </c:extLst>
          </c:dPt>
          <c:dPt>
            <c:idx val="2"/>
            <c:invertIfNegative val="0"/>
            <c:bubble3D val="0"/>
            <c:spPr>
              <a:solidFill>
                <a:srgbClr val="FF0000"/>
              </a:solidFill>
              <a:ln>
                <a:noFill/>
              </a:ln>
              <a:effectLst/>
            </c:spPr>
            <c:extLst>
              <c:ext xmlns:c16="http://schemas.microsoft.com/office/drawing/2014/chart" uri="{C3380CC4-5D6E-409C-BE32-E72D297353CC}">
                <c16:uniqueId val="{00000002-753D-433A-91E4-831051E83418}"/>
              </c:ext>
            </c:extLst>
          </c:dPt>
          <c:dPt>
            <c:idx val="3"/>
            <c:invertIfNegative val="0"/>
            <c:bubble3D val="0"/>
            <c:spPr>
              <a:solidFill>
                <a:srgbClr val="7030A0"/>
              </a:solidFill>
              <a:ln>
                <a:noFill/>
              </a:ln>
              <a:effectLst/>
            </c:spPr>
            <c:extLst>
              <c:ext xmlns:c16="http://schemas.microsoft.com/office/drawing/2014/chart" uri="{C3380CC4-5D6E-409C-BE32-E72D297353CC}">
                <c16:uniqueId val="{00000003-753D-433A-91E4-831051E83418}"/>
              </c:ext>
            </c:extLst>
          </c:dPt>
          <c:dPt>
            <c:idx val="4"/>
            <c:invertIfNegative val="0"/>
            <c:bubble3D val="0"/>
            <c:spPr>
              <a:solidFill>
                <a:schemeClr val="accent6">
                  <a:lumMod val="75000"/>
                </a:schemeClr>
              </a:solidFill>
              <a:ln>
                <a:noFill/>
              </a:ln>
              <a:effectLst/>
            </c:spPr>
            <c:extLst>
              <c:ext xmlns:c16="http://schemas.microsoft.com/office/drawing/2014/chart" uri="{C3380CC4-5D6E-409C-BE32-E72D297353CC}">
                <c16:uniqueId val="{00000004-753D-433A-91E4-831051E83418}"/>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[3]Hoja1!$F$46:$F$50</c:f>
              <c:strCache>
                <c:ptCount val="5"/>
                <c:pt idx="0">
                  <c:v>Movilizacion de recuros propios</c:v>
                </c:pt>
                <c:pt idx="1">
                  <c:v>Ejecucion de recursos</c:v>
                </c:pt>
                <c:pt idx="2">
                  <c:v>Gobierno abierto y Traswnparaencia</c:v>
                </c:pt>
                <c:pt idx="3">
                  <c:v>Ordenamiento Terriotrial</c:v>
                </c:pt>
                <c:pt idx="4">
                  <c:v>Puntaje</c:v>
                </c:pt>
              </c:strCache>
            </c:strRef>
          </c:cat>
          <c:val>
            <c:numRef>
              <c:f>[3]Hoja1!$G$46:$G$50</c:f>
              <c:numCache>
                <c:formatCode>General</c:formatCode>
                <c:ptCount val="5"/>
                <c:pt idx="0">
                  <c:v>26.24</c:v>
                </c:pt>
                <c:pt idx="1">
                  <c:v>63.04</c:v>
                </c:pt>
                <c:pt idx="2">
                  <c:v>88.89</c:v>
                </c:pt>
                <c:pt idx="3">
                  <c:v>35.28</c:v>
                </c:pt>
                <c:pt idx="4">
                  <c:v>53.36</c:v>
                </c:pt>
              </c:numCache>
            </c:numRef>
          </c:val>
          <c:extLst>
            <c:ext xmlns:c16="http://schemas.microsoft.com/office/drawing/2014/chart" uri="{C3380CC4-5D6E-409C-BE32-E72D297353CC}">
              <c16:uniqueId val="{00000000-753D-433A-91E4-831051E83418}"/>
            </c:ext>
          </c:extLst>
        </c:ser>
        <c:dLbls>
          <c:showLegendKey val="0"/>
          <c:showVal val="0"/>
          <c:showCatName val="0"/>
          <c:showSerName val="0"/>
          <c:showPercent val="0"/>
          <c:showBubbleSize val="0"/>
        </c:dLbls>
        <c:gapWidth val="219"/>
        <c:overlap val="-27"/>
        <c:axId val="144292864"/>
        <c:axId val="144338880"/>
      </c:barChart>
      <c:catAx>
        <c:axId val="14429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4338880"/>
        <c:crosses val="autoZero"/>
        <c:auto val="1"/>
        <c:lblAlgn val="ctr"/>
        <c:lblOffset val="100"/>
        <c:noMultiLvlLbl val="0"/>
      </c:catAx>
      <c:valAx>
        <c:axId val="144338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4292864"/>
        <c:crosses val="autoZero"/>
        <c:crossBetween val="between"/>
      </c:valAx>
      <c:spPr>
        <a:noFill/>
        <a:ln>
          <a:noFill/>
        </a:ln>
        <a:effectLst/>
      </c:spPr>
    </c:plotArea>
    <c:plotVisOnly val="1"/>
    <c:dispBlanksAs val="gap"/>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Resultados</a:t>
            </a:r>
          </a:p>
        </c:rich>
      </c:tx>
      <c:layout>
        <c:manualLayout>
          <c:xMode val="edge"/>
          <c:yMode val="edge"/>
          <c:x val="2.5270778652668392E-2"/>
          <c:y val="3.2407407407407406E-2"/>
        </c:manualLayout>
      </c:layout>
      <c:overlay val="0"/>
      <c:spPr>
        <a:solidFill>
          <a:schemeClr val="accent1">
            <a:lumMod val="20000"/>
            <a:lumOff val="80000"/>
          </a:schemeClr>
        </a:solidFill>
        <a:ln>
          <a:noFill/>
        </a:ln>
        <a:effectLst/>
      </c:sp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4-6421-48E8-B459-4C2D901EBB2B}"/>
              </c:ext>
            </c:extLst>
          </c:dPt>
          <c:dPt>
            <c:idx val="1"/>
            <c:invertIfNegative val="0"/>
            <c:bubble3D val="0"/>
            <c:spPr>
              <a:solidFill>
                <a:srgbClr val="FF0000"/>
              </a:solidFill>
              <a:ln>
                <a:noFill/>
              </a:ln>
              <a:effectLst/>
            </c:spPr>
            <c:extLst>
              <c:ext xmlns:c16="http://schemas.microsoft.com/office/drawing/2014/chart" uri="{C3380CC4-5D6E-409C-BE32-E72D297353CC}">
                <c16:uniqueId val="{00000003-6421-48E8-B459-4C2D901EBB2B}"/>
              </c:ext>
            </c:extLst>
          </c:dPt>
          <c:dPt>
            <c:idx val="2"/>
            <c:invertIfNegative val="0"/>
            <c:bubble3D val="0"/>
            <c:spPr>
              <a:solidFill>
                <a:srgbClr val="00B050"/>
              </a:solidFill>
              <a:ln>
                <a:noFill/>
              </a:ln>
              <a:effectLst/>
            </c:spPr>
            <c:extLst>
              <c:ext xmlns:c16="http://schemas.microsoft.com/office/drawing/2014/chart" uri="{C3380CC4-5D6E-409C-BE32-E72D297353CC}">
                <c16:uniqueId val="{00000002-6421-48E8-B459-4C2D901EBB2B}"/>
              </c:ext>
            </c:extLst>
          </c:dPt>
          <c:dPt>
            <c:idx val="4"/>
            <c:invertIfNegative val="0"/>
            <c:bubble3D val="0"/>
            <c:spPr>
              <a:solidFill>
                <a:schemeClr val="accent6">
                  <a:lumMod val="75000"/>
                </a:schemeClr>
              </a:solidFill>
              <a:ln>
                <a:noFill/>
              </a:ln>
              <a:effectLst/>
            </c:spPr>
            <c:extLst>
              <c:ext xmlns:c16="http://schemas.microsoft.com/office/drawing/2014/chart" uri="{C3380CC4-5D6E-409C-BE32-E72D297353CC}">
                <c16:uniqueId val="{00000001-6421-48E8-B459-4C2D901EBB2B}"/>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21-48E8-B459-4C2D901EBB2B}"/>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21-48E8-B459-4C2D901EBB2B}"/>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21-48E8-B459-4C2D901EBB2B}"/>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FB-4737-9FDD-6F50607BF2A8}"/>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21-48E8-B459-4C2D901EBB2B}"/>
                </c:ext>
              </c:extLst>
            </c:dLbl>
            <c:spPr>
              <a:noFill/>
              <a:ln>
                <a:noFill/>
              </a:ln>
              <a:effectLst/>
            </c:spPr>
            <c:txPr>
              <a:bodyPr wrap="square" lIns="38100" tIns="19050" rIns="38100" bIns="19050" anchor="ctr">
                <a:spAutoFit/>
              </a:bodyPr>
              <a:lstStyle/>
              <a:p>
                <a:pPr>
                  <a:defRPr sz="1050" i="1">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[3]Hoja1!$F$61:$F$65</c:f>
              <c:strCache>
                <c:ptCount val="5"/>
                <c:pt idx="0">
                  <c:v>Educacion</c:v>
                </c:pt>
                <c:pt idx="1">
                  <c:v>Salud</c:v>
                </c:pt>
                <c:pt idx="2">
                  <c:v>Servicios</c:v>
                </c:pt>
                <c:pt idx="3">
                  <c:v>Seguridad y convivencia</c:v>
                </c:pt>
                <c:pt idx="4">
                  <c:v>Puntaje</c:v>
                </c:pt>
              </c:strCache>
            </c:strRef>
          </c:cat>
          <c:val>
            <c:numRef>
              <c:f>[3]Hoja1!$G$61:$G$65</c:f>
              <c:numCache>
                <c:formatCode>General</c:formatCode>
                <c:ptCount val="5"/>
                <c:pt idx="0">
                  <c:v>56.57</c:v>
                </c:pt>
                <c:pt idx="1">
                  <c:v>84.71</c:v>
                </c:pt>
                <c:pt idx="2">
                  <c:v>70.819999999999993</c:v>
                </c:pt>
                <c:pt idx="3">
                  <c:v>83.66</c:v>
                </c:pt>
                <c:pt idx="4">
                  <c:v>73.94</c:v>
                </c:pt>
              </c:numCache>
            </c:numRef>
          </c:val>
          <c:extLst>
            <c:ext xmlns:c16="http://schemas.microsoft.com/office/drawing/2014/chart" uri="{C3380CC4-5D6E-409C-BE32-E72D297353CC}">
              <c16:uniqueId val="{00000000-6421-48E8-B459-4C2D901EBB2B}"/>
            </c:ext>
          </c:extLst>
        </c:ser>
        <c:dLbls>
          <c:showLegendKey val="0"/>
          <c:showVal val="0"/>
          <c:showCatName val="0"/>
          <c:showSerName val="0"/>
          <c:showPercent val="0"/>
          <c:showBubbleSize val="0"/>
        </c:dLbls>
        <c:gapWidth val="182"/>
        <c:axId val="144293376"/>
        <c:axId val="144340608"/>
      </c:barChart>
      <c:catAx>
        <c:axId val="144293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4340608"/>
        <c:crosses val="autoZero"/>
        <c:auto val="1"/>
        <c:lblAlgn val="ctr"/>
        <c:lblOffset val="100"/>
        <c:noMultiLvlLbl val="0"/>
      </c:catAx>
      <c:valAx>
        <c:axId val="144340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4293376"/>
        <c:crosses val="autoZero"/>
        <c:crossBetween val="between"/>
      </c:valAx>
      <c:spPr>
        <a:noFill/>
        <a:ln>
          <a:noFill/>
        </a:ln>
        <a:effectLst/>
      </c:spPr>
    </c:plotArea>
    <c:plotVisOnly val="1"/>
    <c:dispBlanksAs val="gap"/>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r>
              <a:rPr lang="en-US"/>
              <a:t>Población Total</a:t>
            </a:r>
          </a:p>
        </c:rich>
      </c:tx>
      <c:layout>
        <c:manualLayout>
          <c:xMode val="edge"/>
          <c:yMode val="edge"/>
          <c:x val="0.36156774280202203"/>
          <c:y val="3.400119807371165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tx2">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7.6502695665851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18-4F50-B346-4DAD6BBDA775}"/>
                </c:ext>
              </c:extLst>
            </c:dLbl>
            <c:dLbl>
              <c:idx val="1"/>
              <c:layout>
                <c:manualLayout>
                  <c:x val="9.6919338689589497E-3"/>
                  <c:y val="-8.50029951842791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18-4F50-B346-4DAD6BBDA775}"/>
                </c:ext>
              </c:extLst>
            </c:dLbl>
            <c:dLbl>
              <c:idx val="2"/>
              <c:layout>
                <c:manualLayout>
                  <c:x val="7.7535470951671593E-3"/>
                  <c:y val="-9.3503294702707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18-4F50-B346-4DAD6BBDA775}"/>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FBM!$AV$392:$AX$392</c:f>
              <c:numCache>
                <c:formatCode>#,##0</c:formatCode>
                <c:ptCount val="3"/>
                <c:pt idx="0">
                  <c:v>66653</c:v>
                </c:pt>
                <c:pt idx="1">
                  <c:v>75796</c:v>
                </c:pt>
                <c:pt idx="2">
                  <c:v>77878</c:v>
                </c:pt>
              </c:numCache>
            </c:numRef>
          </c:val>
          <c:extLst>
            <c:ext xmlns:c16="http://schemas.microsoft.com/office/drawing/2014/chart" uri="{C3380CC4-5D6E-409C-BE32-E72D297353CC}">
              <c16:uniqueId val="{00000000-9718-4F50-B346-4DAD6BBDA775}"/>
            </c:ext>
          </c:extLst>
        </c:ser>
        <c:dLbls>
          <c:showLegendKey val="0"/>
          <c:showVal val="0"/>
          <c:showCatName val="0"/>
          <c:showSerName val="0"/>
          <c:showPercent val="0"/>
          <c:showBubbleSize val="0"/>
        </c:dLbls>
        <c:gapWidth val="150"/>
        <c:shape val="box"/>
        <c:axId val="548329144"/>
        <c:axId val="548327864"/>
        <c:axId val="0"/>
      </c:bar3DChart>
      <c:catAx>
        <c:axId val="548329144"/>
        <c:scaling>
          <c:orientation val="minMax"/>
        </c:scaling>
        <c:delete val="1"/>
        <c:axPos val="b"/>
        <c:majorTickMark val="none"/>
        <c:minorTickMark val="none"/>
        <c:tickLblPos val="nextTo"/>
        <c:crossAx val="548327864"/>
        <c:crosses val="autoZero"/>
        <c:auto val="1"/>
        <c:lblAlgn val="ctr"/>
        <c:lblOffset val="100"/>
        <c:noMultiLvlLbl val="0"/>
      </c:catAx>
      <c:valAx>
        <c:axId val="548327864"/>
        <c:scaling>
          <c:orientation val="minMax"/>
        </c:scaling>
        <c:delete val="0"/>
        <c:axPos val="l"/>
        <c:majorGridlines>
          <c:spPr>
            <a:ln w="9525" cap="flat" cmpd="sng" algn="ctr">
              <a:solidFill>
                <a:schemeClr val="dk1">
                  <a:lumMod val="50000"/>
                  <a:lumOff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548329144"/>
        <c:crosses val="autoZero"/>
        <c:crossBetween val="between"/>
      </c:valAx>
      <c:spPr>
        <a:solidFill>
          <a:srgbClr val="FFFFE5"/>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E5"/>
    </a:solidFill>
    <a:ln>
      <a:noFill/>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latin typeface="Arial" panose="020B0604020202020204" pitchFamily="34" charset="0"/>
                <a:cs typeface="Arial" panose="020B0604020202020204" pitchFamily="34" charset="0"/>
              </a:rPr>
              <a:t>Cobertura en Salud</a:t>
            </a:r>
          </a:p>
        </c:rich>
      </c:tx>
      <c:layout>
        <c:manualLayout>
          <c:xMode val="edge"/>
          <c:yMode val="edge"/>
          <c:x val="0.33921725306984862"/>
          <c:y val="5.555555555555555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spPr>
            <a:solidFill>
              <a:schemeClr val="accent1">
                <a:lumMod val="60000"/>
                <a:lumOff val="40000"/>
              </a:schemeClr>
            </a:solidFill>
            <a:ln>
              <a:noFill/>
            </a:ln>
            <a:effectLst/>
            <a:sp3d/>
          </c:spPr>
          <c:invertIfNegative val="0"/>
          <c:dLbls>
            <c:dLbl>
              <c:idx val="0"/>
              <c:layout>
                <c:manualLayout>
                  <c:x val="5.2681087088750486E-3"/>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77-4179-877A-ECE4283C4974}"/>
                </c:ext>
              </c:extLst>
            </c:dLbl>
            <c:dLbl>
              <c:idx val="1"/>
              <c:layout>
                <c:manualLayout>
                  <c:x val="1.9316398599208511E-2"/>
                  <c:y val="-0.148148148148148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77-4179-877A-ECE4283C4974}"/>
                </c:ext>
              </c:extLst>
            </c:dLbl>
            <c:dLbl>
              <c:idx val="2"/>
              <c:layout>
                <c:manualLayout>
                  <c:x val="1.4048289890333333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77-4179-877A-ECE4283C497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FBM!$AS$689:$AS$691</c:f>
              <c:numCache>
                <c:formatCode>0</c:formatCode>
                <c:ptCount val="3"/>
                <c:pt idx="0">
                  <c:v>2017</c:v>
                </c:pt>
                <c:pt idx="1">
                  <c:v>2020</c:v>
                </c:pt>
                <c:pt idx="2">
                  <c:v>2021</c:v>
                </c:pt>
              </c:numCache>
            </c:numRef>
          </c:cat>
          <c:val>
            <c:numRef>
              <c:f>FBM!$AT$689:$AT$691</c:f>
              <c:numCache>
                <c:formatCode>0.00</c:formatCode>
                <c:ptCount val="3"/>
                <c:pt idx="0">
                  <c:v>70.64</c:v>
                </c:pt>
                <c:pt idx="1">
                  <c:v>69.64</c:v>
                </c:pt>
                <c:pt idx="2">
                  <c:v>75.3</c:v>
                </c:pt>
              </c:numCache>
            </c:numRef>
          </c:val>
          <c:extLst>
            <c:ext xmlns:c16="http://schemas.microsoft.com/office/drawing/2014/chart" uri="{C3380CC4-5D6E-409C-BE32-E72D297353CC}">
              <c16:uniqueId val="{00000000-1377-4179-877A-ECE4283C4974}"/>
            </c:ext>
          </c:extLst>
        </c:ser>
        <c:dLbls>
          <c:showLegendKey val="0"/>
          <c:showVal val="0"/>
          <c:showCatName val="0"/>
          <c:showSerName val="0"/>
          <c:showPercent val="0"/>
          <c:showBubbleSize val="0"/>
        </c:dLbls>
        <c:gapWidth val="150"/>
        <c:shape val="box"/>
        <c:axId val="502237008"/>
        <c:axId val="502237968"/>
        <c:axId val="486049496"/>
      </c:bar3DChart>
      <c:catAx>
        <c:axId val="5022370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502237968"/>
        <c:crosses val="autoZero"/>
        <c:auto val="1"/>
        <c:lblAlgn val="ctr"/>
        <c:lblOffset val="100"/>
        <c:noMultiLvlLbl val="0"/>
      </c:catAx>
      <c:valAx>
        <c:axId val="5022379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2237008"/>
        <c:crosses val="autoZero"/>
        <c:crossBetween val="between"/>
      </c:valAx>
      <c:serAx>
        <c:axId val="486049496"/>
        <c:scaling>
          <c:orientation val="minMax"/>
        </c:scaling>
        <c:delete val="1"/>
        <c:axPos val="b"/>
        <c:majorTickMark val="none"/>
        <c:minorTickMark val="none"/>
        <c:tickLblPos val="nextTo"/>
        <c:crossAx val="502237968"/>
        <c:crosses val="autoZero"/>
      </c:serAx>
      <c:spPr>
        <a:noFill/>
        <a:ln>
          <a:noFill/>
        </a:ln>
        <a:effectLst/>
      </c:spPr>
    </c:plotArea>
    <c:plotVisOnly val="1"/>
    <c:dispBlanksAs val="gap"/>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Porcentaje de matrícula según nivel educativo</a:t>
            </a:r>
          </a:p>
        </c:rich>
      </c:tx>
      <c:overlay val="0"/>
      <c:spPr>
        <a:noFill/>
        <a:ln>
          <a:noFill/>
        </a:ln>
        <a:effectLst/>
      </c:spPr>
    </c:title>
    <c:autoTitleDeleted val="0"/>
    <c:plotArea>
      <c:layout>
        <c:manualLayout>
          <c:layoutTarget val="inner"/>
          <c:xMode val="edge"/>
          <c:yMode val="edge"/>
          <c:x val="0.20503152622859711"/>
          <c:y val="0.15060002916302126"/>
          <c:w val="0.32530024946318847"/>
          <c:h val="0.84794291338582672"/>
        </c:manualLayout>
      </c:layout>
      <c:doughnutChart>
        <c:varyColors val="1"/>
        <c:ser>
          <c:idx val="0"/>
          <c:order val="0"/>
          <c:dPt>
            <c:idx val="0"/>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4-1385-4EC0-992F-0F1699B1AAFE}"/>
              </c:ext>
            </c:extLst>
          </c:dPt>
          <c:dPt>
            <c:idx val="1"/>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6-1385-4EC0-992F-0F1699B1AAFE}"/>
              </c:ext>
            </c:extLst>
          </c:dPt>
          <c:dPt>
            <c:idx val="2"/>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1385-4EC0-992F-0F1699B1AAFE}"/>
              </c:ext>
            </c:extLst>
          </c:dPt>
          <c:dPt>
            <c:idx val="3"/>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1385-4EC0-992F-0F1699B1AAFE}"/>
              </c:ext>
            </c:extLst>
          </c:dPt>
          <c:dLbls>
            <c:dLbl>
              <c:idx val="0"/>
              <c:layout>
                <c:manualLayout>
                  <c:x val="1.4547621617026715E-2"/>
                  <c:y val="-2.7777413240011664E-2"/>
                </c:manualLayout>
              </c:layout>
              <c:tx>
                <c:rich>
                  <a:bodyPr rot="0" spcFirstLastPara="1" vertOverflow="ellipsis" vert="horz" wrap="square" lIns="38100" tIns="19050" rIns="38100" bIns="19050" anchor="ctr" anchorCtr="1">
                    <a:no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fld id="{5EF0DA30-1EC3-4A23-8499-F9325C67ED46}" type="VALUE">
                      <a:rPr lang="en-US" sz="1200" b="1">
                        <a:solidFill>
                          <a:sysClr val="windowText" lastClr="000000"/>
                        </a:solidFill>
                        <a:latin typeface="Arial" panose="020B0604020202020204" pitchFamily="34" charset="0"/>
                        <a:cs typeface="Arial" panose="020B0604020202020204" pitchFamily="34" charset="0"/>
                      </a:rPr>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CO"/>
                  </a:p>
                </c:rich>
              </c:tx>
              <c:spPr>
                <a:noFill/>
                <a:ln>
                  <a:noFill/>
                </a:ln>
                <a:effectLst>
                  <a:outerShdw blurRad="50800" dist="38100" dir="2700000" algn="tl" rotWithShape="0">
                    <a:prstClr val="black">
                      <a:alpha val="40000"/>
                    </a:prstClr>
                  </a:outerShdw>
                </a:effectLst>
              </c:spPr>
              <c:showLegendKey val="0"/>
              <c:showVal val="1"/>
              <c:showCatName val="0"/>
              <c:showSerName val="0"/>
              <c:showPercent val="1"/>
              <c:showBubbleSize val="0"/>
              <c:extLst>
                <c:ext xmlns:c15="http://schemas.microsoft.com/office/drawing/2012/chart" uri="{CE6537A1-D6FC-4f65-9D91-7224C49458BB}">
                  <c15:layout>
                    <c:manualLayout>
                      <c:w val="7.3763181168992054E-2"/>
                      <c:h val="0.13520851560221639"/>
                    </c:manualLayout>
                  </c15:layout>
                  <c15:dlblFieldTable/>
                  <c15:showDataLabelsRange val="0"/>
                </c:ext>
                <c:ext xmlns:c16="http://schemas.microsoft.com/office/drawing/2014/chart" uri="{C3380CC4-5D6E-409C-BE32-E72D297353CC}">
                  <c16:uniqueId val="{00000004-1385-4EC0-992F-0F1699B1AAFE}"/>
                </c:ext>
              </c:extLst>
            </c:dLbl>
            <c:dLbl>
              <c:idx val="1"/>
              <c:layout>
                <c:manualLayout>
                  <c:x val="-4.5939889468387786E-3"/>
                  <c:y val="-1.8518518518518517E-2"/>
                </c:manualLayout>
              </c:layout>
              <c:tx>
                <c:rich>
                  <a:bodyPr rot="0" spcFirstLastPara="1" vertOverflow="ellipsis" vert="horz" wrap="square" lIns="38100" tIns="19050" rIns="38100" bIns="19050" anchor="ctr" anchorCtr="1">
                    <a:no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fld id="{86F3854A-54A1-4A41-9C4A-531FBE20081B}" type="VALUE">
                      <a:rPr lang="en-US" sz="1200" b="1">
                        <a:solidFill>
                          <a:sysClr val="windowText" lastClr="000000"/>
                        </a:solidFill>
                        <a:latin typeface="Arial" panose="020B0604020202020204" pitchFamily="34" charset="0"/>
                        <a:cs typeface="Arial" panose="020B0604020202020204" pitchFamily="34" charset="0"/>
                      </a:rPr>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CO"/>
                  </a:p>
                </c:rich>
              </c:tx>
              <c:spPr>
                <a:noFill/>
                <a:ln>
                  <a:noFill/>
                </a:ln>
                <a:effectLst>
                  <a:outerShdw blurRad="50800" dist="38100" dir="2700000" algn="tl" rotWithShape="0">
                    <a:prstClr val="black">
                      <a:alpha val="40000"/>
                    </a:prstClr>
                  </a:outerShdw>
                </a:effectLst>
              </c:spPr>
              <c:showLegendKey val="0"/>
              <c:showVal val="1"/>
              <c:showCatName val="0"/>
              <c:showSerName val="0"/>
              <c:showPercent val="1"/>
              <c:showBubbleSize val="0"/>
              <c:extLst>
                <c:ext xmlns:c15="http://schemas.microsoft.com/office/drawing/2012/chart" uri="{CE6537A1-D6FC-4f65-9D91-7224C49458BB}">
                  <c15:layout>
                    <c:manualLayout>
                      <c:w val="7.397756450641492E-2"/>
                      <c:h val="0.13983814523184601"/>
                    </c:manualLayout>
                  </c15:layout>
                  <c15:dlblFieldTable/>
                  <c15:showDataLabelsRange val="0"/>
                </c:ext>
                <c:ext xmlns:c16="http://schemas.microsoft.com/office/drawing/2014/chart" uri="{C3380CC4-5D6E-409C-BE32-E72D297353CC}">
                  <c16:uniqueId val="{00000006-1385-4EC0-992F-0F1699B1AAFE}"/>
                </c:ext>
              </c:extLst>
            </c:dLbl>
            <c:dLbl>
              <c:idx val="2"/>
              <c:tx>
                <c:rich>
                  <a:bodyPr rot="0" spcFirstLastPara="1" vertOverflow="ellipsis" vert="horz" wrap="square" lIns="38100" tIns="19050" rIns="38100" bIns="19050" anchor="ctr" anchorCtr="1">
                    <a:no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fld id="{DBD3B6CC-605E-4AF1-A812-C4E8631F1FF9}" type="VALUE">
                      <a:rPr lang="en-US" sz="1200" b="1">
                        <a:solidFill>
                          <a:sysClr val="windowText" lastClr="000000"/>
                        </a:solidFill>
                        <a:latin typeface="Arial" panose="020B0604020202020204" pitchFamily="34" charset="0"/>
                        <a:cs typeface="Arial" panose="020B0604020202020204" pitchFamily="34" charset="0"/>
                      </a:rPr>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r>
                      <a:rPr lang="en-US" sz="1200" b="1" baseline="0">
                        <a:solidFill>
                          <a:sysClr val="windowText" lastClr="000000"/>
                        </a:solidFill>
                        <a:latin typeface="Arial" panose="020B0604020202020204" pitchFamily="34" charset="0"/>
                        <a:cs typeface="Arial" panose="020B0604020202020204" pitchFamily="34" charset="0"/>
                      </a:rPr>
                      <a:t> </a:t>
                    </a:r>
                  </a:p>
                </c:rich>
              </c:tx>
              <c:spPr>
                <a:noFill/>
                <a:ln>
                  <a:noFill/>
                </a:ln>
                <a:effectLst>
                  <a:outerShdw blurRad="50800" dist="38100" dir="2700000" algn="tl" rotWithShape="0">
                    <a:prstClr val="black">
                      <a:alpha val="40000"/>
                    </a:prstClr>
                  </a:outerShdw>
                </a:effectLst>
              </c:sp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7-1385-4EC0-992F-0F1699B1AAFE}"/>
                </c:ext>
              </c:extLst>
            </c:dLbl>
            <c:dLbl>
              <c:idx val="3"/>
              <c:tx>
                <c:rich>
                  <a:bodyPr rot="0" spcFirstLastPara="1" vertOverflow="ellipsis" vert="horz" wrap="square" lIns="38100" tIns="19050" rIns="38100" bIns="19050" anchor="ctr" anchorCtr="1">
                    <a:no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fld id="{DD62F33F-D82E-430B-A79D-6A2F5EE103C6}" type="VALUE">
                      <a:rPr lang="en-US" sz="1200" b="1">
                        <a:solidFill>
                          <a:sysClr val="windowText" lastClr="000000"/>
                        </a:solidFill>
                        <a:latin typeface="Arial" panose="020B0604020202020204" pitchFamily="34" charset="0"/>
                        <a:cs typeface="Arial" panose="020B0604020202020204" pitchFamily="34" charset="0"/>
                      </a:rPr>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r>
                      <a:rPr lang="en-US" sz="1200" b="1" baseline="0">
                        <a:solidFill>
                          <a:sysClr val="windowText" lastClr="000000"/>
                        </a:solidFill>
                        <a:latin typeface="Arial" panose="020B0604020202020204" pitchFamily="34" charset="0"/>
                        <a:cs typeface="Arial" panose="020B0604020202020204" pitchFamily="34" charset="0"/>
                      </a:rPr>
                      <a:t> </a:t>
                    </a:r>
                  </a:p>
                </c:rich>
              </c:tx>
              <c:spPr>
                <a:noFill/>
                <a:ln>
                  <a:noFill/>
                </a:ln>
                <a:effectLst>
                  <a:outerShdw blurRad="50800" dist="38100" dir="2700000" algn="tl" rotWithShape="0">
                    <a:prstClr val="black">
                      <a:alpha val="40000"/>
                    </a:prstClr>
                  </a:outerShdw>
                </a:effectLst>
              </c:sp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5-1385-4EC0-992F-0F1699B1AAFE}"/>
                </c:ext>
              </c:extLst>
            </c:dLbl>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FBM!$J$736:$Q$739</c15:sqref>
                  </c15:fullRef>
                  <c15:levelRef>
                    <c15:sqref>FBM!$J$736:$J$739</c15:sqref>
                  </c15:levelRef>
                </c:ext>
              </c:extLst>
              <c:f>FBM!$J$736:$J$739</c:f>
              <c:strCache>
                <c:ptCount val="4"/>
                <c:pt idx="0">
                  <c:v>TRANSICIÓN</c:v>
                </c:pt>
                <c:pt idx="1">
                  <c:v>PRIMARIA</c:v>
                </c:pt>
                <c:pt idx="2">
                  <c:v>SECUNDARIA</c:v>
                </c:pt>
                <c:pt idx="3">
                  <c:v>MEDIA</c:v>
                </c:pt>
              </c:strCache>
            </c:strRef>
          </c:cat>
          <c:val>
            <c:numRef>
              <c:f>FBM!$R$736:$R$739</c:f>
              <c:numCache>
                <c:formatCode>0.00</c:formatCode>
                <c:ptCount val="4"/>
                <c:pt idx="0">
                  <c:v>7.5782387190684135</c:v>
                </c:pt>
                <c:pt idx="1">
                  <c:v>42.012372634643377</c:v>
                </c:pt>
                <c:pt idx="2">
                  <c:v>36.56295487627365</c:v>
                </c:pt>
                <c:pt idx="3">
                  <c:v>13.846433770014556</c:v>
                </c:pt>
              </c:numCache>
            </c:numRef>
          </c:val>
          <c:extLst>
            <c:ext xmlns:c16="http://schemas.microsoft.com/office/drawing/2014/chart" uri="{C3380CC4-5D6E-409C-BE32-E72D297353CC}">
              <c16:uniqueId val="{00000000-1385-4EC0-992F-0F1699B1AAFE}"/>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1"/>
                <c:order val="1"/>
                <c:dPt>
                  <c:idx val="0"/>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7FB5-4F7B-8DDD-2761677118AA}"/>
                    </c:ext>
                  </c:extLst>
                </c:dPt>
                <c:dPt>
                  <c:idx val="1"/>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7FB5-4F7B-8DDD-2761677118AA}"/>
                    </c:ext>
                  </c:extLst>
                </c:dPt>
                <c:dPt>
                  <c:idx val="2"/>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7FB5-4F7B-8DDD-2761677118AA}"/>
                    </c:ext>
                  </c:extLst>
                </c:dPt>
                <c:dPt>
                  <c:idx val="3"/>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7FB5-4F7B-8DDD-2761677118A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uri="{CE6537A1-D6FC-4f65-9D91-7224C49458BB}"/>
                  </c:extLst>
                </c:dLbls>
                <c:cat>
                  <c:strRef>
                    <c:extLst>
                      <c:ext uri="{02D57815-91ED-43cb-92C2-25804820EDAC}">
                        <c15:fullRef>
                          <c15:sqref>FBM!$J$736:$Q$739</c15:sqref>
                        </c15:fullRef>
                        <c15:levelRef>
                          <c15:sqref>FBM!$J$736:$J$739</c15:sqref>
                        </c15:levelRef>
                        <c15:formulaRef>
                          <c15:sqref>FBM!$J$736:$J$739</c15:sqref>
                        </c15:formulaRef>
                      </c:ext>
                    </c:extLst>
                    <c:strCache>
                      <c:ptCount val="4"/>
                      <c:pt idx="0">
                        <c:v>TRANSICIÓN</c:v>
                      </c:pt>
                      <c:pt idx="1">
                        <c:v>PRIMARIA</c:v>
                      </c:pt>
                      <c:pt idx="2">
                        <c:v>SECUNDARIA</c:v>
                      </c:pt>
                      <c:pt idx="3">
                        <c:v>MEDIA</c:v>
                      </c:pt>
                    </c:strCache>
                  </c:strRef>
                </c:cat>
                <c:val>
                  <c:numRef>
                    <c:extLst>
                      <c:ext uri="{02D57815-91ED-43cb-92C2-25804820EDAC}">
                        <c15:formulaRef>
                          <c15:sqref>FBM!$S$736:$S$739</c15:sqref>
                        </c15:formulaRef>
                      </c:ext>
                    </c:extLst>
                    <c:numCache>
                      <c:formatCode>0.00</c:formatCode>
                      <c:ptCount val="4"/>
                    </c:numCache>
                  </c:numRef>
                </c:val>
                <c:extLst>
                  <c:ext xmlns:c16="http://schemas.microsoft.com/office/drawing/2014/chart" uri="{C3380CC4-5D6E-409C-BE32-E72D297353CC}">
                    <c16:uniqueId val="{00000001-1385-4EC0-992F-0F1699B1AAFE}"/>
                  </c:ext>
                </c:extLst>
              </c15:ser>
            </c15:filteredPieSeries>
            <c15:filteredPieSeries>
              <c15:ser>
                <c:idx val="2"/>
                <c:order val="2"/>
                <c:dPt>
                  <c:idx val="0"/>
                  <c:bubble3D val="0"/>
                  <c:spPr>
                    <a:solidFill>
                      <a:schemeClr val="accent6"/>
                    </a:solidFill>
                    <a:ln>
                      <a:noFill/>
                    </a:ln>
                    <a:effectLst>
                      <a:outerShdw blurRad="2540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1-7FB5-4F7B-8DDD-2761677118AA}"/>
                    </c:ext>
                  </c:extLst>
                </c:dPt>
                <c:dPt>
                  <c:idx val="1"/>
                  <c:bubble3D val="0"/>
                  <c:spPr>
                    <a:solidFill>
                      <a:schemeClr val="accent5"/>
                    </a:solidFill>
                    <a:ln>
                      <a:noFill/>
                    </a:ln>
                    <a:effectLst>
                      <a:outerShdw blurRad="2540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3-7FB5-4F7B-8DDD-2761677118AA}"/>
                    </c:ext>
                  </c:extLst>
                </c:dPt>
                <c:dPt>
                  <c:idx val="2"/>
                  <c:bubble3D val="0"/>
                  <c:spPr>
                    <a:solidFill>
                      <a:schemeClr val="accent4"/>
                    </a:solidFill>
                    <a:ln>
                      <a:noFill/>
                    </a:ln>
                    <a:effectLst>
                      <a:outerShdw blurRad="2540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5-7FB5-4F7B-8DDD-2761677118AA}"/>
                    </c:ext>
                  </c:extLst>
                </c:dPt>
                <c:dPt>
                  <c:idx val="3"/>
                  <c:bubble3D val="0"/>
                  <c:spPr>
                    <a:solidFill>
                      <a:schemeClr val="accent6">
                        <a:lumMod val="60000"/>
                      </a:schemeClr>
                    </a:solidFill>
                    <a:ln>
                      <a:noFill/>
                    </a:ln>
                    <a:effectLst>
                      <a:outerShdw blurRad="2540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7-7FB5-4F7B-8DDD-2761677118A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FBM!$J$736:$Q$739</c15:sqref>
                        </c15:fullRef>
                        <c15:levelRef>
                          <c15:sqref>FBM!$J$736:$J$739</c15:sqref>
                        </c15:levelRef>
                        <c15:formulaRef>
                          <c15:sqref>FBM!$J$736:$J$739</c15:sqref>
                        </c15:formulaRef>
                      </c:ext>
                    </c:extLst>
                    <c:strCache>
                      <c:ptCount val="4"/>
                      <c:pt idx="0">
                        <c:v>TRANSICIÓN</c:v>
                      </c:pt>
                      <c:pt idx="1">
                        <c:v>PRIMARIA</c:v>
                      </c:pt>
                      <c:pt idx="2">
                        <c:v>SECUNDARIA</c:v>
                      </c:pt>
                      <c:pt idx="3">
                        <c:v>MEDIA</c:v>
                      </c:pt>
                    </c:strCache>
                  </c:strRef>
                </c:cat>
                <c:val>
                  <c:numRef>
                    <c:extLst xmlns:c15="http://schemas.microsoft.com/office/drawing/2012/chart">
                      <c:ext xmlns:c15="http://schemas.microsoft.com/office/drawing/2012/chart" uri="{02D57815-91ED-43cb-92C2-25804820EDAC}">
                        <c15:formulaRef>
                          <c15:sqref>FBM!$T$736:$T$739</c15:sqref>
                        </c15:formulaRef>
                      </c:ext>
                    </c:extLst>
                    <c:numCache>
                      <c:formatCode>0.00</c:formatCode>
                      <c:ptCount val="4"/>
                    </c:numCache>
                  </c:numRef>
                </c:val>
                <c:extLst xmlns:c15="http://schemas.microsoft.com/office/drawing/2012/chart">
                  <c:ext xmlns:c16="http://schemas.microsoft.com/office/drawing/2014/chart" uri="{C3380CC4-5D6E-409C-BE32-E72D297353CC}">
                    <c16:uniqueId val="{00000002-1385-4EC0-992F-0F1699B1AAFE}"/>
                  </c:ext>
                </c:extLst>
              </c15:ser>
            </c15:filteredPieSeries>
            <c15:filteredPieSeries>
              <c15:ser>
                <c:idx val="3"/>
                <c:order val="3"/>
                <c:dPt>
                  <c:idx val="0"/>
                  <c:bubble3D val="0"/>
                  <c:spPr>
                    <a:solidFill>
                      <a:schemeClr val="accent6"/>
                    </a:solidFill>
                    <a:ln>
                      <a:noFill/>
                    </a:ln>
                    <a:effectLst>
                      <a:outerShdw blurRad="2540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9-7FB5-4F7B-8DDD-2761677118AA}"/>
                    </c:ext>
                  </c:extLst>
                </c:dPt>
                <c:dPt>
                  <c:idx val="1"/>
                  <c:bubble3D val="0"/>
                  <c:spPr>
                    <a:solidFill>
                      <a:schemeClr val="accent5"/>
                    </a:solidFill>
                    <a:ln>
                      <a:noFill/>
                    </a:ln>
                    <a:effectLst>
                      <a:outerShdw blurRad="2540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B-7FB5-4F7B-8DDD-2761677118AA}"/>
                    </c:ext>
                  </c:extLst>
                </c:dPt>
                <c:dPt>
                  <c:idx val="2"/>
                  <c:bubble3D val="0"/>
                  <c:spPr>
                    <a:solidFill>
                      <a:schemeClr val="accent4"/>
                    </a:solidFill>
                    <a:ln>
                      <a:noFill/>
                    </a:ln>
                    <a:effectLst>
                      <a:outerShdw blurRad="2540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D-7FB5-4F7B-8DDD-2761677118AA}"/>
                    </c:ext>
                  </c:extLst>
                </c:dPt>
                <c:dPt>
                  <c:idx val="3"/>
                  <c:bubble3D val="0"/>
                  <c:spPr>
                    <a:solidFill>
                      <a:schemeClr val="accent6">
                        <a:lumMod val="60000"/>
                      </a:schemeClr>
                    </a:solidFill>
                    <a:ln>
                      <a:noFill/>
                    </a:ln>
                    <a:effectLst>
                      <a:outerShdw blurRad="2540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F-7FB5-4F7B-8DDD-2761677118A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FBM!$J$736:$Q$739</c15:sqref>
                        </c15:fullRef>
                        <c15:levelRef>
                          <c15:sqref>FBM!$J$736:$J$739</c15:sqref>
                        </c15:levelRef>
                        <c15:formulaRef>
                          <c15:sqref>FBM!$J$736:$J$739</c15:sqref>
                        </c15:formulaRef>
                      </c:ext>
                    </c:extLst>
                    <c:strCache>
                      <c:ptCount val="4"/>
                      <c:pt idx="0">
                        <c:v>TRANSICIÓN</c:v>
                      </c:pt>
                      <c:pt idx="1">
                        <c:v>PRIMARIA</c:v>
                      </c:pt>
                      <c:pt idx="2">
                        <c:v>SECUNDARIA</c:v>
                      </c:pt>
                      <c:pt idx="3">
                        <c:v>MEDIA</c:v>
                      </c:pt>
                    </c:strCache>
                  </c:strRef>
                </c:cat>
                <c:val>
                  <c:numRef>
                    <c:extLst xmlns:c15="http://schemas.microsoft.com/office/drawing/2012/chart">
                      <c:ext xmlns:c15="http://schemas.microsoft.com/office/drawing/2012/chart" uri="{02D57815-91ED-43cb-92C2-25804820EDAC}">
                        <c15:formulaRef>
                          <c15:sqref>FBM!$U$736:$U$739</c15:sqref>
                        </c15:formulaRef>
                      </c:ext>
                    </c:extLst>
                    <c:numCache>
                      <c:formatCode>0.00</c:formatCode>
                      <c:ptCount val="4"/>
                    </c:numCache>
                  </c:numRef>
                </c:val>
                <c:extLst xmlns:c15="http://schemas.microsoft.com/office/drawing/2012/chart">
                  <c:ext xmlns:c16="http://schemas.microsoft.com/office/drawing/2014/chart" uri="{C3380CC4-5D6E-409C-BE32-E72D297353CC}">
                    <c16:uniqueId val="{00000003-1385-4EC0-992F-0F1699B1AAFE}"/>
                  </c:ext>
                </c:extLst>
              </c15:ser>
            </c15:filteredPieSeries>
          </c:ext>
        </c:extLst>
      </c:doughnutChart>
      <c:spPr>
        <a:noFill/>
        <a:ln>
          <a:noFill/>
        </a:ln>
        <a:effectLst/>
      </c:spPr>
    </c:plotArea>
    <c:legend>
      <c:legendPos val="r"/>
      <c:layout>
        <c:manualLayout>
          <c:xMode val="edge"/>
          <c:yMode val="edge"/>
          <c:x val="0.83475373347135229"/>
          <c:y val="0.29045020414114908"/>
          <c:w val="0.14687055189240319"/>
          <c:h val="0.52546515018955964"/>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solidFill>
      <a:srgbClr val="FFFFE5"/>
    </a:soli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Porcentajde</a:t>
            </a:r>
            <a:r>
              <a:rPr lang="es-CO" b="1" baseline="0">
                <a:latin typeface="Arial" panose="020B0604020202020204" pitchFamily="34" charset="0"/>
                <a:cs typeface="Arial" panose="020B0604020202020204" pitchFamily="34" charset="0"/>
              </a:rPr>
              <a:t> de accidentes de Transito</a:t>
            </a:r>
            <a:endParaRPr lang="es-CO"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9.8150481189851271E-2"/>
          <c:y val="0.11620370370370373"/>
          <c:w val="0.87129396325459318"/>
          <c:h val="0.78194444444444444"/>
        </c:manualLayout>
      </c:layout>
      <c:barChart>
        <c:barDir val="col"/>
        <c:grouping val="clustered"/>
        <c:varyColors val="0"/>
        <c:ser>
          <c:idx val="0"/>
          <c:order val="0"/>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FBM!$AT$1041:$AT$1043</c:f>
              <c:numCache>
                <c:formatCode>0.00</c:formatCode>
                <c:ptCount val="3"/>
                <c:pt idx="0">
                  <c:v>45.384615384615387</c:v>
                </c:pt>
                <c:pt idx="1">
                  <c:v>5</c:v>
                </c:pt>
                <c:pt idx="2">
                  <c:v>49.615384615384613</c:v>
                </c:pt>
              </c:numCache>
            </c:numRef>
          </c:val>
          <c:extLst>
            <c:ext xmlns:c16="http://schemas.microsoft.com/office/drawing/2014/chart" uri="{C3380CC4-5D6E-409C-BE32-E72D297353CC}">
              <c16:uniqueId val="{00000000-603F-44D0-8D62-4BCFC4C35EAC}"/>
            </c:ext>
          </c:extLst>
        </c:ser>
        <c:ser>
          <c:idx val="1"/>
          <c:order val="1"/>
          <c:spPr>
            <a:solidFill>
              <a:schemeClr val="accent2"/>
            </a:solidFill>
            <a:ln>
              <a:noFill/>
            </a:ln>
            <a:effectLst/>
          </c:spPr>
          <c:invertIfNegative val="0"/>
          <c:val>
            <c:numRef>
              <c:f>FBM!$AU$1041:$AU$1043</c:f>
              <c:numCache>
                <c:formatCode>General</c:formatCode>
                <c:ptCount val="3"/>
                <c:pt idx="0">
                  <c:v>0</c:v>
                </c:pt>
                <c:pt idx="1">
                  <c:v>0</c:v>
                </c:pt>
                <c:pt idx="2">
                  <c:v>0</c:v>
                </c:pt>
              </c:numCache>
            </c:numRef>
          </c:val>
          <c:extLst>
            <c:ext xmlns:c16="http://schemas.microsoft.com/office/drawing/2014/chart" uri="{C3380CC4-5D6E-409C-BE32-E72D297353CC}">
              <c16:uniqueId val="{00000001-603F-44D0-8D62-4BCFC4C35EAC}"/>
            </c:ext>
          </c:extLst>
        </c:ser>
        <c:dLbls>
          <c:showLegendKey val="0"/>
          <c:showVal val="0"/>
          <c:showCatName val="0"/>
          <c:showSerName val="0"/>
          <c:showPercent val="0"/>
          <c:showBubbleSize val="0"/>
        </c:dLbls>
        <c:gapWidth val="219"/>
        <c:overlap val="-27"/>
        <c:axId val="649958456"/>
        <c:axId val="649961656"/>
      </c:barChart>
      <c:catAx>
        <c:axId val="649958456"/>
        <c:scaling>
          <c:orientation val="minMax"/>
        </c:scaling>
        <c:delete val="1"/>
        <c:axPos val="b"/>
        <c:numFmt formatCode="General" sourceLinked="1"/>
        <c:majorTickMark val="none"/>
        <c:minorTickMark val="none"/>
        <c:tickLblPos val="nextTo"/>
        <c:crossAx val="649961656"/>
        <c:crosses val="autoZero"/>
        <c:auto val="1"/>
        <c:lblAlgn val="ctr"/>
        <c:lblOffset val="100"/>
        <c:noMultiLvlLbl val="0"/>
      </c:catAx>
      <c:valAx>
        <c:axId val="6499616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649958456"/>
        <c:crosses val="autoZero"/>
        <c:crossBetween val="between"/>
      </c:valAx>
      <c:spPr>
        <a:noFill/>
        <a:ln>
          <a:noFill/>
        </a:ln>
        <a:effectLst/>
      </c:spPr>
    </c:plotArea>
    <c:plotVisOnly val="1"/>
    <c:dispBlanksAs val="gap"/>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r>
              <a:rPr lang="en-US"/>
              <a:t>Necesidades Básicas Insatisfechas - NBI según área</a:t>
            </a:r>
          </a:p>
        </c:rich>
      </c:tx>
      <c:overlay val="1"/>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625335973730674E-2"/>
          <c:y val="0.14164073637437766"/>
          <c:w val="0.95874932805253865"/>
          <c:h val="0.76455655427910507"/>
        </c:manualLayout>
      </c:layout>
      <c:bar3DChart>
        <c:barDir val="col"/>
        <c:grouping val="clustered"/>
        <c:varyColors val="0"/>
        <c:ser>
          <c:idx val="0"/>
          <c:order val="0"/>
          <c:spPr>
            <a:solidFill>
              <a:schemeClr val="accent1">
                <a:lumMod val="60000"/>
                <a:lumOff val="40000"/>
              </a:schemeClr>
            </a:solidFill>
            <a:ln>
              <a:noFill/>
            </a:ln>
            <a:effectLst/>
            <a:sp3d/>
          </c:spPr>
          <c:invertIfNegative val="0"/>
          <c:dLbls>
            <c:dLbl>
              <c:idx val="0"/>
              <c:layout>
                <c:manualLayout>
                  <c:x val="-9.0168867118353528E-4"/>
                  <c:y val="0.11440857373647584"/>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8.8230307474416889E-2"/>
                      <c:h val="9.3158407328554779E-2"/>
                    </c:manualLayout>
                  </c15:layout>
                </c:ext>
                <c:ext xmlns:c16="http://schemas.microsoft.com/office/drawing/2014/chart" uri="{C3380CC4-5D6E-409C-BE32-E72D297353CC}">
                  <c16:uniqueId val="{00000000-FECA-478B-9DDE-01291C72567A}"/>
                </c:ext>
              </c:extLst>
            </c:dLbl>
            <c:dLbl>
              <c:idx val="1"/>
              <c:layout>
                <c:manualLayout>
                  <c:x val="3.0958569139812363E-3"/>
                  <c:y val="0.16737567284686494"/>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8.0223312074307093E-2"/>
                      <c:h val="9.7395761911387227E-2"/>
                    </c:manualLayout>
                  </c15:layout>
                </c:ext>
                <c:ext xmlns:c16="http://schemas.microsoft.com/office/drawing/2014/chart" uri="{C3380CC4-5D6E-409C-BE32-E72D297353CC}">
                  <c16:uniqueId val="{00000001-FECA-478B-9DDE-01291C72567A}"/>
                </c:ext>
              </c:extLst>
            </c:dLbl>
            <c:dLbl>
              <c:idx val="2"/>
              <c:layout>
                <c:manualLayout>
                  <c:x val="9.918575383018758E-3"/>
                  <c:y val="0.26271598413561137"/>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7.8419934731940033E-2"/>
                      <c:h val="0.11010782565988457"/>
                    </c:manualLayout>
                  </c15:layout>
                </c:ext>
                <c:ext xmlns:c16="http://schemas.microsoft.com/office/drawing/2014/chart" uri="{C3380CC4-5D6E-409C-BE32-E72D297353CC}">
                  <c16:uniqueId val="{00000002-FECA-478B-9DDE-01291C72567A}"/>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FBM!$ED$487:$ED$489</c:f>
              <c:strCache>
                <c:ptCount val="3"/>
                <c:pt idx="0">
                  <c:v>Cabecera</c:v>
                </c:pt>
                <c:pt idx="1">
                  <c:v>Resto</c:v>
                </c:pt>
                <c:pt idx="2">
                  <c:v>Total</c:v>
                </c:pt>
              </c:strCache>
            </c:strRef>
          </c:cat>
          <c:val>
            <c:numRef>
              <c:f>FBM!$EE$487:$EE$489</c:f>
              <c:numCache>
                <c:formatCode>General</c:formatCode>
                <c:ptCount val="3"/>
                <c:pt idx="0">
                  <c:v>7.25</c:v>
                </c:pt>
                <c:pt idx="1">
                  <c:v>11.29</c:v>
                </c:pt>
                <c:pt idx="2">
                  <c:v>18.54</c:v>
                </c:pt>
              </c:numCache>
            </c:numRef>
          </c:val>
          <c:extLst>
            <c:ext xmlns:c16="http://schemas.microsoft.com/office/drawing/2014/chart" uri="{C3380CC4-5D6E-409C-BE32-E72D297353CC}">
              <c16:uniqueId val="{00000003-FECA-478B-9DDE-01291C72567A}"/>
            </c:ext>
          </c:extLst>
        </c:ser>
        <c:dLbls>
          <c:showLegendKey val="0"/>
          <c:showVal val="1"/>
          <c:showCatName val="0"/>
          <c:showSerName val="0"/>
          <c:showPercent val="0"/>
          <c:showBubbleSize val="0"/>
        </c:dLbls>
        <c:gapWidth val="150"/>
        <c:gapDepth val="0"/>
        <c:shape val="box"/>
        <c:axId val="124691968"/>
        <c:axId val="39114368"/>
        <c:axId val="0"/>
      </c:bar3DChart>
      <c:catAx>
        <c:axId val="12469196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39114368"/>
        <c:crosses val="autoZero"/>
        <c:auto val="1"/>
        <c:lblAlgn val="ctr"/>
        <c:lblOffset val="100"/>
        <c:noMultiLvlLbl val="0"/>
      </c:catAx>
      <c:valAx>
        <c:axId val="39114368"/>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4691968"/>
        <c:crosses val="autoZero"/>
        <c:crossBetween val="between"/>
      </c:valAx>
      <c:spPr>
        <a:noFill/>
        <a:ln>
          <a:noFill/>
        </a:ln>
        <a:effectLst/>
      </c:spPr>
    </c:plotArea>
    <c:plotVisOnly val="1"/>
    <c:dispBlanksAs val="gap"/>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zona y tipo de establecimiento</a:t>
            </a:r>
          </a:p>
        </c:rich>
      </c:tx>
      <c:layout>
        <c:manualLayout>
          <c:xMode val="edge"/>
          <c:yMode val="edge"/>
          <c:x val="0.13207018933954009"/>
          <c:y val="2.8169014084507043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7596691922943596E-2"/>
          <c:y val="0.19954870224555263"/>
          <c:w val="0.8949084666303504"/>
          <c:h val="0.68447142023913676"/>
        </c:manualLayout>
      </c:layout>
      <c:bar3DChart>
        <c:barDir val="col"/>
        <c:grouping val="clustered"/>
        <c:varyColors val="0"/>
        <c:ser>
          <c:idx val="1"/>
          <c:order val="0"/>
          <c:spPr>
            <a:solidFill>
              <a:schemeClr val="accent1">
                <a:lumMod val="60000"/>
                <a:lumOff val="40000"/>
              </a:schemeClr>
            </a:solidFill>
          </c:spPr>
          <c:invertIfNegative val="0"/>
          <c:dLbls>
            <c:dLbl>
              <c:idx val="0"/>
              <c:layout>
                <c:manualLayout>
                  <c:x val="1.9444466426621294E-2"/>
                  <c:y val="-2.7959883774309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DC-4A0A-AEBE-2263EBEF469A}"/>
                </c:ext>
              </c:extLst>
            </c:dLbl>
            <c:dLbl>
              <c:idx val="1"/>
              <c:layout>
                <c:manualLayout>
                  <c:x val="2.4999960432081667E-2"/>
                  <c:y val="-3.7401641388656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DC-4A0A-AEBE-2263EBEF469A}"/>
                </c:ext>
              </c:extLst>
            </c:dLbl>
            <c:dLbl>
              <c:idx val="2"/>
              <c:layout>
                <c:manualLayout>
                  <c:x val="2.1454516677877577E-2"/>
                  <c:y val="-3.2771645213533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DC-4A0A-AEBE-2263EBEF469A}"/>
                </c:ext>
              </c:extLst>
            </c:dLbl>
            <c:dLbl>
              <c:idx val="3"/>
              <c:layout>
                <c:manualLayout>
                  <c:x val="2.3757686068135955E-2"/>
                  <c:y val="-2.8129754379000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DC-4A0A-AEBE-2263EBEF469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FBM!$ED$713:$EG$713</c:f>
              <c:strCache>
                <c:ptCount val="4"/>
                <c:pt idx="0">
                  <c:v>Privado</c:v>
                </c:pt>
                <c:pt idx="1">
                  <c:v>Oficial</c:v>
                </c:pt>
                <c:pt idx="2">
                  <c:v>Urbano</c:v>
                </c:pt>
                <c:pt idx="3">
                  <c:v>Rural</c:v>
                </c:pt>
              </c:strCache>
            </c:strRef>
          </c:cat>
          <c:val>
            <c:numRef>
              <c:f>FBM!$ED$715:$EG$715</c:f>
              <c:numCache>
                <c:formatCode>0%</c:formatCode>
                <c:ptCount val="4"/>
                <c:pt idx="0">
                  <c:v>0.26315789473684209</c:v>
                </c:pt>
                <c:pt idx="1">
                  <c:v>0.73684210526315785</c:v>
                </c:pt>
                <c:pt idx="2">
                  <c:v>0.84210526315789469</c:v>
                </c:pt>
                <c:pt idx="3">
                  <c:v>0.15789473684210525</c:v>
                </c:pt>
              </c:numCache>
            </c:numRef>
          </c:val>
          <c:extLst>
            <c:ext xmlns:c16="http://schemas.microsoft.com/office/drawing/2014/chart" uri="{C3380CC4-5D6E-409C-BE32-E72D297353CC}">
              <c16:uniqueId val="{00000004-05DC-4A0A-AEBE-2263EBEF469A}"/>
            </c:ext>
          </c:extLst>
        </c:ser>
        <c:dLbls>
          <c:showLegendKey val="0"/>
          <c:showVal val="0"/>
          <c:showCatName val="0"/>
          <c:showSerName val="0"/>
          <c:showPercent val="0"/>
          <c:showBubbleSize val="0"/>
        </c:dLbls>
        <c:gapWidth val="150"/>
        <c:shape val="box"/>
        <c:axId val="125589504"/>
        <c:axId val="125865344"/>
        <c:axId val="0"/>
      </c:bar3DChart>
      <c:catAx>
        <c:axId val="125589504"/>
        <c:scaling>
          <c:orientation val="minMax"/>
        </c:scaling>
        <c:delete val="0"/>
        <c:axPos val="b"/>
        <c:numFmt formatCode="General" sourceLinked="0"/>
        <c:majorTickMark val="out"/>
        <c:minorTickMark val="none"/>
        <c:tickLblPos val="nextTo"/>
        <c:crossAx val="125865344"/>
        <c:crosses val="autoZero"/>
        <c:auto val="1"/>
        <c:lblAlgn val="ctr"/>
        <c:lblOffset val="100"/>
        <c:noMultiLvlLbl val="0"/>
      </c:catAx>
      <c:valAx>
        <c:axId val="125865344"/>
        <c:scaling>
          <c:orientation val="minMax"/>
        </c:scaling>
        <c:delete val="0"/>
        <c:axPos val="l"/>
        <c:numFmt formatCode="0%" sourceLinked="1"/>
        <c:majorTickMark val="out"/>
        <c:minorTickMark val="none"/>
        <c:tickLblPos val="nextTo"/>
        <c:crossAx val="125589504"/>
        <c:crosses val="autoZero"/>
        <c:crossBetween val="between"/>
      </c:valAx>
    </c:plotArea>
    <c:plotVisOnly val="1"/>
    <c:dispBlanksAs val="gap"/>
    <c:showDLblsOverMax val="0"/>
  </c:chart>
  <c:spPr>
    <a:solidFill>
      <a:srgbClr val="FFFFE5"/>
    </a:solidFill>
    <a:ln>
      <a:solidFill>
        <a:srgbClr val="7030A0"/>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2"/>
    </mc:Choice>
    <mc:Fallback>
      <c:style val="22"/>
    </mc:Fallback>
  </mc:AlternateContent>
  <c:chart>
    <c:autoTitleDeleted val="0"/>
    <c:plotArea>
      <c:layout/>
      <c:barChart>
        <c:barDir val="bar"/>
        <c:grouping val="clustered"/>
        <c:varyColors val="0"/>
        <c:ser>
          <c:idx val="0"/>
          <c:order val="0"/>
          <c:invertIfNegative val="0"/>
          <c:dPt>
            <c:idx val="0"/>
            <c:invertIfNegative val="0"/>
            <c:bubble3D val="0"/>
            <c:spPr>
              <a:solidFill>
                <a:schemeClr val="accent3">
                  <a:lumMod val="60000"/>
                  <a:lumOff val="40000"/>
                </a:schemeClr>
              </a:solidFill>
            </c:spPr>
            <c:extLst>
              <c:ext xmlns:c16="http://schemas.microsoft.com/office/drawing/2014/chart" uri="{C3380CC4-5D6E-409C-BE32-E72D297353CC}">
                <c16:uniqueId val="{00000001-3F6E-4CB1-8A53-38E3DA6457A4}"/>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3F6E-4CB1-8A53-38E3DA6457A4}"/>
              </c:ext>
            </c:extLst>
          </c:dPt>
          <c:dPt>
            <c:idx val="2"/>
            <c:invertIfNegative val="0"/>
            <c:bubble3D val="0"/>
            <c:spPr>
              <a:solidFill>
                <a:schemeClr val="accent3">
                  <a:lumMod val="60000"/>
                  <a:lumOff val="40000"/>
                </a:schemeClr>
              </a:solidFill>
            </c:spPr>
            <c:extLst>
              <c:ext xmlns:c16="http://schemas.microsoft.com/office/drawing/2014/chart" uri="{C3380CC4-5D6E-409C-BE32-E72D297353CC}">
                <c16:uniqueId val="{00000005-3F6E-4CB1-8A53-38E3DA6457A4}"/>
              </c:ext>
            </c:extLst>
          </c:dPt>
          <c:dPt>
            <c:idx val="3"/>
            <c:invertIfNegative val="0"/>
            <c:bubble3D val="0"/>
            <c:spPr>
              <a:solidFill>
                <a:schemeClr val="accent3">
                  <a:lumMod val="60000"/>
                  <a:lumOff val="40000"/>
                </a:schemeClr>
              </a:solidFill>
            </c:spPr>
            <c:extLst>
              <c:ext xmlns:c16="http://schemas.microsoft.com/office/drawing/2014/chart" uri="{C3380CC4-5D6E-409C-BE32-E72D297353CC}">
                <c16:uniqueId val="{00000007-3F6E-4CB1-8A53-38E3DA6457A4}"/>
              </c:ext>
            </c:extLst>
          </c:dPt>
          <c:dPt>
            <c:idx val="4"/>
            <c:invertIfNegative val="0"/>
            <c:bubble3D val="0"/>
            <c:spPr>
              <a:solidFill>
                <a:schemeClr val="accent3">
                  <a:lumMod val="60000"/>
                  <a:lumOff val="40000"/>
                </a:schemeClr>
              </a:solidFill>
            </c:spPr>
            <c:extLst>
              <c:ext xmlns:c16="http://schemas.microsoft.com/office/drawing/2014/chart" uri="{C3380CC4-5D6E-409C-BE32-E72D297353CC}">
                <c16:uniqueId val="{00000009-3F6E-4CB1-8A53-38E3DA6457A4}"/>
              </c:ext>
            </c:extLst>
          </c:dPt>
          <c:dLbls>
            <c:dLbl>
              <c:idx val="1"/>
              <c:layout>
                <c:manualLayout>
                  <c:x val="-1.6604397995130073E-3"/>
                  <c:y val="7.9720964071268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6E-4CB1-8A53-38E3DA6457A4}"/>
                </c:ext>
              </c:extLst>
            </c:dLbl>
            <c:dLbl>
              <c:idx val="2"/>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6E-4CB1-8A53-38E3DA6457A4}"/>
                </c:ext>
              </c:extLst>
            </c:dLbl>
            <c:dLbl>
              <c:idx val="3"/>
              <c:layout>
                <c:manualLayout>
                  <c:x val="-8.30219899756503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6E-4CB1-8A53-38E3DA6457A4}"/>
                </c:ext>
              </c:extLst>
            </c:dLbl>
            <c:dLbl>
              <c:idx val="5"/>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F6E-4CB1-8A53-38E3DA6457A4}"/>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FBM!$ED$797:$ED$806</c:f>
              <c:strCache>
                <c:ptCount val="10"/>
                <c:pt idx="0">
                  <c:v>Tasa de cobertura neta en educación preescolar</c:v>
                </c:pt>
                <c:pt idx="1">
                  <c:v>Tasa de cobertura neta en educación primaria</c:v>
                </c:pt>
                <c:pt idx="2">
                  <c:v>Tasa de cobertura neta en educación secundaria</c:v>
                </c:pt>
                <c:pt idx="3">
                  <c:v>Tasa de cobertura neta en educación media</c:v>
                </c:pt>
                <c:pt idx="4">
                  <c:v>Tasa de cobertura neta en educación básica</c:v>
                </c:pt>
                <c:pt idx="5">
                  <c:v>Tasa de cobertura bruta en educación preescolar</c:v>
                </c:pt>
                <c:pt idx="6">
                  <c:v>Tasa de cobertura bruta en educación primaria</c:v>
                </c:pt>
                <c:pt idx="7">
                  <c:v>Tasa de cobertura bruta en educación secundaria</c:v>
                </c:pt>
                <c:pt idx="8">
                  <c:v>Tasa de cobertura bruta en educación media</c:v>
                </c:pt>
                <c:pt idx="9">
                  <c:v>Tasa de cobertura bruta en educación básica</c:v>
                </c:pt>
              </c:strCache>
            </c:strRef>
          </c:cat>
          <c:val>
            <c:numRef>
              <c:f>FBM!$EE$797:$EE$806</c:f>
              <c:numCache>
                <c:formatCode>0.0%</c:formatCode>
                <c:ptCount val="10"/>
                <c:pt idx="0">
                  <c:v>0.43149999999999999</c:v>
                </c:pt>
                <c:pt idx="1">
                  <c:v>0.67620000000000002</c:v>
                </c:pt>
                <c:pt idx="2">
                  <c:v>0.68520000000000003</c:v>
                </c:pt>
                <c:pt idx="3">
                  <c:v>0.47099999999999997</c:v>
                </c:pt>
                <c:pt idx="4">
                  <c:v>0.72519999999999996</c:v>
                </c:pt>
                <c:pt idx="5">
                  <c:v>0.63160000000000005</c:v>
                </c:pt>
                <c:pt idx="6">
                  <c:v>0.79949999999999999</c:v>
                </c:pt>
                <c:pt idx="7">
                  <c:v>0.92630000000000001</c:v>
                </c:pt>
                <c:pt idx="8">
                  <c:v>0.82179999999999997</c:v>
                </c:pt>
                <c:pt idx="9">
                  <c:v>0.8327</c:v>
                </c:pt>
              </c:numCache>
            </c:numRef>
          </c:val>
          <c:extLst>
            <c:ext xmlns:c16="http://schemas.microsoft.com/office/drawing/2014/chart" uri="{C3380CC4-5D6E-409C-BE32-E72D297353CC}">
              <c16:uniqueId val="{0000000B-3F6E-4CB1-8A53-38E3DA6457A4}"/>
            </c:ext>
          </c:extLst>
        </c:ser>
        <c:dLbls>
          <c:showLegendKey val="0"/>
          <c:showVal val="0"/>
          <c:showCatName val="0"/>
          <c:showSerName val="0"/>
          <c:showPercent val="0"/>
          <c:showBubbleSize val="0"/>
        </c:dLbls>
        <c:gapWidth val="46"/>
        <c:axId val="125591040"/>
        <c:axId val="125867072"/>
      </c:barChart>
      <c:catAx>
        <c:axId val="125591040"/>
        <c:scaling>
          <c:orientation val="minMax"/>
        </c:scaling>
        <c:delete val="0"/>
        <c:axPos val="l"/>
        <c:numFmt formatCode="General" sourceLinked="0"/>
        <c:majorTickMark val="out"/>
        <c:minorTickMark val="none"/>
        <c:tickLblPos val="nextTo"/>
        <c:crossAx val="125867072"/>
        <c:crosses val="autoZero"/>
        <c:auto val="1"/>
        <c:lblAlgn val="ctr"/>
        <c:lblOffset val="100"/>
        <c:noMultiLvlLbl val="0"/>
      </c:catAx>
      <c:valAx>
        <c:axId val="125867072"/>
        <c:scaling>
          <c:orientation val="minMax"/>
        </c:scaling>
        <c:delete val="0"/>
        <c:axPos val="b"/>
        <c:majorGridlines>
          <c:spPr>
            <a:ln>
              <a:gradFill>
                <a:gsLst>
                  <a:gs pos="0">
                    <a:srgbClr val="FFF200"/>
                  </a:gs>
                  <a:gs pos="45000">
                    <a:srgbClr val="FF7A00"/>
                  </a:gs>
                  <a:gs pos="70000">
                    <a:srgbClr val="FF0300"/>
                  </a:gs>
                  <a:gs pos="100000">
                    <a:srgbClr val="4D0808"/>
                  </a:gs>
                </a:gsLst>
                <a:lin ang="5400000" scaled="0"/>
              </a:gradFill>
            </a:ln>
          </c:spPr>
        </c:majorGridlines>
        <c:numFmt formatCode="0.0%" sourceLinked="1"/>
        <c:majorTickMark val="out"/>
        <c:minorTickMark val="none"/>
        <c:tickLblPos val="high"/>
        <c:txPr>
          <a:bodyPr/>
          <a:lstStyle/>
          <a:p>
            <a:pPr>
              <a:defRPr sz="800">
                <a:solidFill>
                  <a:schemeClr val="bg1">
                    <a:lumMod val="50000"/>
                  </a:schemeClr>
                </a:solidFill>
              </a:defRPr>
            </a:pPr>
            <a:endParaRPr lang="es-CO"/>
          </a:p>
        </c:txPr>
        <c:crossAx val="125591040"/>
        <c:crosses val="autoZero"/>
        <c:crossBetween val="between"/>
      </c:valAx>
      <c:spPr>
        <a:solidFill>
          <a:srgbClr val="FFFFCC"/>
        </a:solidFill>
      </c:spPr>
    </c:plotArea>
    <c:plotVisOnly val="1"/>
    <c:dispBlanksAs val="gap"/>
    <c:showDLblsOverMax val="0"/>
  </c:chart>
  <c:spPr>
    <a:solidFill>
      <a:srgbClr val="FFFFE5"/>
    </a:solidFill>
    <a:ln>
      <a:solidFill>
        <a:srgbClr val="7030A0"/>
      </a:solidFill>
    </a:ln>
  </c:spPr>
  <c:txPr>
    <a:bodyPr/>
    <a:lstStyle/>
    <a:p>
      <a:pPr>
        <a:defRPr>
          <a:latin typeface="+mn-lt"/>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1385362352494142"/>
          <c:y val="4.1844977090099697E-2"/>
          <c:w val="0.85544038898622932"/>
          <c:h val="0.85144404110452765"/>
        </c:manualLayout>
      </c:layout>
      <c:barChart>
        <c:barDir val="col"/>
        <c:grouping val="clustered"/>
        <c:varyColors val="0"/>
        <c:ser>
          <c:idx val="0"/>
          <c:order val="0"/>
          <c:tx>
            <c:strRef>
              <c:f>FBM!$EI$796</c:f>
              <c:strCache>
                <c:ptCount val="1"/>
                <c:pt idx="0">
                  <c:v>Total</c:v>
                </c:pt>
              </c:strCache>
            </c:strRef>
          </c:tx>
          <c:invertIfNegative val="0"/>
          <c:dPt>
            <c:idx val="1"/>
            <c:invertIfNegative val="0"/>
            <c:bubble3D val="0"/>
            <c:spPr>
              <a:solidFill>
                <a:srgbClr val="92D050"/>
              </a:solidFill>
            </c:spPr>
            <c:extLst>
              <c:ext xmlns:c16="http://schemas.microsoft.com/office/drawing/2014/chart" uri="{C3380CC4-5D6E-409C-BE32-E72D297353CC}">
                <c16:uniqueId val="{00000001-665B-45DC-84C9-0B05D6C1798E}"/>
              </c:ext>
            </c:extLst>
          </c:dPt>
          <c:dPt>
            <c:idx val="2"/>
            <c:invertIfNegative val="0"/>
            <c:bubble3D val="0"/>
            <c:spPr>
              <a:solidFill>
                <a:srgbClr val="C00000"/>
              </a:solidFill>
            </c:spPr>
            <c:extLst>
              <c:ext xmlns:c16="http://schemas.microsoft.com/office/drawing/2014/chart" uri="{C3380CC4-5D6E-409C-BE32-E72D297353CC}">
                <c16:uniqueId val="{00000002-665B-45DC-84C9-0B05D6C1798E}"/>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FBM!$EJ$795:$EL$795</c:f>
              <c:strCache>
                <c:ptCount val="3"/>
                <c:pt idx="0">
                  <c:v>Tasa Aprobacion</c:v>
                </c:pt>
                <c:pt idx="1">
                  <c:v>Tasa Deserción</c:v>
                </c:pt>
                <c:pt idx="2">
                  <c:v>Tasa Reprobación</c:v>
                </c:pt>
              </c:strCache>
            </c:strRef>
          </c:cat>
          <c:val>
            <c:numRef>
              <c:f>FBM!$EJ$796:$EL$796</c:f>
              <c:numCache>
                <c:formatCode>0.00%</c:formatCode>
                <c:ptCount val="3"/>
                <c:pt idx="0">
                  <c:v>0.94620000000000004</c:v>
                </c:pt>
                <c:pt idx="1">
                  <c:v>3.4200000000000001E-2</c:v>
                </c:pt>
                <c:pt idx="2">
                  <c:v>5.96E-2</c:v>
                </c:pt>
              </c:numCache>
            </c:numRef>
          </c:val>
          <c:extLst>
            <c:ext xmlns:c16="http://schemas.microsoft.com/office/drawing/2014/chart" uri="{C3380CC4-5D6E-409C-BE32-E72D297353CC}">
              <c16:uniqueId val="{00000006-665B-45DC-84C9-0B05D6C1798E}"/>
            </c:ext>
          </c:extLst>
        </c:ser>
        <c:dLbls>
          <c:dLblPos val="outEnd"/>
          <c:showLegendKey val="0"/>
          <c:showVal val="1"/>
          <c:showCatName val="0"/>
          <c:showSerName val="0"/>
          <c:showPercent val="0"/>
          <c:showBubbleSize val="0"/>
        </c:dLbls>
        <c:gapWidth val="150"/>
        <c:axId val="126358016"/>
        <c:axId val="125868800"/>
        <c:extLst>
          <c:ext xmlns:c15="http://schemas.microsoft.com/office/drawing/2012/chart" uri="{02D57815-91ED-43cb-92C2-25804820EDAC}">
            <c15:filteredBarSeries>
              <c15:ser>
                <c:idx val="1"/>
                <c:order val="1"/>
                <c:tx>
                  <c:strRef>
                    <c:extLst>
                      <c:ext uri="{02D57815-91ED-43cb-92C2-25804820EDAC}">
                        <c15:formulaRef>
                          <c15:sqref>FBM!$EI$797</c15:sqref>
                        </c15:formulaRef>
                      </c:ext>
                    </c:extLst>
                    <c:strCache>
                      <c:ptCount val="1"/>
                    </c:strCache>
                  </c:strRef>
                </c:tx>
                <c:invertIfNegative val="0"/>
                <c:dLbls>
                  <c:spPr>
                    <a:noFill/>
                    <a:ln>
                      <a:noFill/>
                    </a:ln>
                    <a:effectLst/>
                  </c:spPr>
                  <c:dLblPos val="out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FBM!$EJ$795:$EL$795</c15:sqref>
                        </c15:formulaRef>
                      </c:ext>
                    </c:extLst>
                    <c:strCache>
                      <c:ptCount val="3"/>
                      <c:pt idx="0">
                        <c:v>Tasa Aprobacion</c:v>
                      </c:pt>
                      <c:pt idx="1">
                        <c:v>Tasa Deserción</c:v>
                      </c:pt>
                      <c:pt idx="2">
                        <c:v>Tasa Reprobación</c:v>
                      </c:pt>
                    </c:strCache>
                  </c:strRef>
                </c:cat>
                <c:val>
                  <c:numRef>
                    <c:extLst>
                      <c:ext uri="{02D57815-91ED-43cb-92C2-25804820EDAC}">
                        <c15:formulaRef>
                          <c15:sqref>FBM!$EJ$797:$EL$797</c15:sqref>
                        </c15:formulaRef>
                      </c:ext>
                    </c:extLst>
                    <c:numCache>
                      <c:formatCode>0.00%</c:formatCode>
                      <c:ptCount val="3"/>
                    </c:numCache>
                  </c:numRef>
                </c:val>
                <c:extLst>
                  <c:ext xmlns:c16="http://schemas.microsoft.com/office/drawing/2014/chart" uri="{C3380CC4-5D6E-409C-BE32-E72D297353CC}">
                    <c16:uniqueId val="{00000007-665B-45DC-84C9-0B05D6C1798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FBM!$EI$798</c15:sqref>
                        </c15:formulaRef>
                      </c:ext>
                    </c:extLst>
                    <c:strCache>
                      <c:ptCount val="1"/>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FBM!$EJ$795:$EL$795</c15:sqref>
                        </c15:formulaRef>
                      </c:ext>
                    </c:extLst>
                    <c:strCache>
                      <c:ptCount val="3"/>
                      <c:pt idx="0">
                        <c:v>Tasa Aprobacion</c:v>
                      </c:pt>
                      <c:pt idx="1">
                        <c:v>Tasa Deserción</c:v>
                      </c:pt>
                      <c:pt idx="2">
                        <c:v>Tasa Reprobación</c:v>
                      </c:pt>
                    </c:strCache>
                  </c:strRef>
                </c:cat>
                <c:val>
                  <c:numRef>
                    <c:extLst xmlns:c15="http://schemas.microsoft.com/office/drawing/2012/chart">
                      <c:ext xmlns:c15="http://schemas.microsoft.com/office/drawing/2012/chart" uri="{02D57815-91ED-43cb-92C2-25804820EDAC}">
                        <c15:formulaRef>
                          <c15:sqref>FBM!$EJ$798:$EL$798</c15:sqref>
                        </c15:formulaRef>
                      </c:ext>
                    </c:extLst>
                    <c:numCache>
                      <c:formatCode>0.00%</c:formatCode>
                      <c:ptCount val="3"/>
                    </c:numCache>
                  </c:numRef>
                </c:val>
                <c:extLst xmlns:c15="http://schemas.microsoft.com/office/drawing/2012/chart">
                  <c:ext xmlns:c16="http://schemas.microsoft.com/office/drawing/2014/chart" uri="{C3380CC4-5D6E-409C-BE32-E72D297353CC}">
                    <c16:uniqueId val="{00000008-665B-45DC-84C9-0B05D6C1798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FBM!$EI$799</c15:sqref>
                        </c15:formulaRef>
                      </c:ext>
                    </c:extLst>
                    <c:strCache>
                      <c:ptCount val="1"/>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FBM!$EJ$795:$EL$795</c15:sqref>
                        </c15:formulaRef>
                      </c:ext>
                    </c:extLst>
                    <c:strCache>
                      <c:ptCount val="3"/>
                      <c:pt idx="0">
                        <c:v>Tasa Aprobacion</c:v>
                      </c:pt>
                      <c:pt idx="1">
                        <c:v>Tasa Deserción</c:v>
                      </c:pt>
                      <c:pt idx="2">
                        <c:v>Tasa Reprobación</c:v>
                      </c:pt>
                    </c:strCache>
                  </c:strRef>
                </c:cat>
                <c:val>
                  <c:numRef>
                    <c:extLst xmlns:c15="http://schemas.microsoft.com/office/drawing/2012/chart">
                      <c:ext xmlns:c15="http://schemas.microsoft.com/office/drawing/2012/chart" uri="{02D57815-91ED-43cb-92C2-25804820EDAC}">
                        <c15:formulaRef>
                          <c15:sqref>FBM!$EJ$799:$EL$799</c15:sqref>
                        </c15:formulaRef>
                      </c:ext>
                    </c:extLst>
                    <c:numCache>
                      <c:formatCode>0.00%</c:formatCode>
                      <c:ptCount val="3"/>
                    </c:numCache>
                  </c:numRef>
                </c:val>
                <c:extLst xmlns:c15="http://schemas.microsoft.com/office/drawing/2012/chart">
                  <c:ext xmlns:c16="http://schemas.microsoft.com/office/drawing/2014/chart" uri="{C3380CC4-5D6E-409C-BE32-E72D297353CC}">
                    <c16:uniqueId val="{00000000-9AFC-4837-83C4-43AF7EE3C93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FBM!$EI$800</c15:sqref>
                        </c15:formulaRef>
                      </c:ext>
                    </c:extLst>
                    <c:strCache>
                      <c:ptCount val="1"/>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FBM!$EJ$795:$EL$795</c15:sqref>
                        </c15:formulaRef>
                      </c:ext>
                    </c:extLst>
                    <c:strCache>
                      <c:ptCount val="3"/>
                      <c:pt idx="0">
                        <c:v>Tasa Aprobacion</c:v>
                      </c:pt>
                      <c:pt idx="1">
                        <c:v>Tasa Deserción</c:v>
                      </c:pt>
                      <c:pt idx="2">
                        <c:v>Tasa Reprobación</c:v>
                      </c:pt>
                    </c:strCache>
                  </c:strRef>
                </c:cat>
                <c:val>
                  <c:numRef>
                    <c:extLst xmlns:c15="http://schemas.microsoft.com/office/drawing/2012/chart">
                      <c:ext xmlns:c15="http://schemas.microsoft.com/office/drawing/2012/chart" uri="{02D57815-91ED-43cb-92C2-25804820EDAC}">
                        <c15:formulaRef>
                          <c15:sqref>FBM!$EJ$800:$EL$800</c15:sqref>
                        </c15:formulaRef>
                      </c:ext>
                    </c:extLst>
                    <c:numCache>
                      <c:formatCode>0.00%</c:formatCode>
                      <c:ptCount val="3"/>
                    </c:numCache>
                  </c:numRef>
                </c:val>
                <c:extLst xmlns:c15="http://schemas.microsoft.com/office/drawing/2012/chart">
                  <c:ext xmlns:c16="http://schemas.microsoft.com/office/drawing/2014/chart" uri="{C3380CC4-5D6E-409C-BE32-E72D297353CC}">
                    <c16:uniqueId val="{00000001-9AFC-4837-83C4-43AF7EE3C93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FBM!$EI$801</c15:sqref>
                        </c15:formulaRef>
                      </c:ext>
                    </c:extLst>
                    <c:strCache>
                      <c:ptCount val="1"/>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FBM!$EJ$795:$EL$795</c15:sqref>
                        </c15:formulaRef>
                      </c:ext>
                    </c:extLst>
                    <c:strCache>
                      <c:ptCount val="3"/>
                      <c:pt idx="0">
                        <c:v>Tasa Aprobacion</c:v>
                      </c:pt>
                      <c:pt idx="1">
                        <c:v>Tasa Deserción</c:v>
                      </c:pt>
                      <c:pt idx="2">
                        <c:v>Tasa Reprobación</c:v>
                      </c:pt>
                    </c:strCache>
                  </c:strRef>
                </c:cat>
                <c:val>
                  <c:numRef>
                    <c:extLst xmlns:c15="http://schemas.microsoft.com/office/drawing/2012/chart">
                      <c:ext xmlns:c15="http://schemas.microsoft.com/office/drawing/2012/chart" uri="{02D57815-91ED-43cb-92C2-25804820EDAC}">
                        <c15:formulaRef>
                          <c15:sqref>FBM!$EJ$801:$EL$801</c15:sqref>
                        </c15:formulaRef>
                      </c:ext>
                    </c:extLst>
                    <c:numCache>
                      <c:formatCode>0.00%</c:formatCode>
                      <c:ptCount val="3"/>
                    </c:numCache>
                  </c:numRef>
                </c:val>
                <c:extLst xmlns:c15="http://schemas.microsoft.com/office/drawing/2012/chart">
                  <c:ext xmlns:c16="http://schemas.microsoft.com/office/drawing/2014/chart" uri="{C3380CC4-5D6E-409C-BE32-E72D297353CC}">
                    <c16:uniqueId val="{00000002-9AFC-4837-83C4-43AF7EE3C933}"/>
                  </c:ext>
                </c:extLst>
              </c15:ser>
            </c15:filteredBarSeries>
          </c:ext>
        </c:extLst>
      </c:barChart>
      <c:catAx>
        <c:axId val="126358016"/>
        <c:scaling>
          <c:orientation val="minMax"/>
        </c:scaling>
        <c:delete val="0"/>
        <c:axPos val="b"/>
        <c:numFmt formatCode="General" sourceLinked="0"/>
        <c:majorTickMark val="out"/>
        <c:minorTickMark val="none"/>
        <c:tickLblPos val="nextTo"/>
        <c:txPr>
          <a:bodyPr/>
          <a:lstStyle/>
          <a:p>
            <a:pPr>
              <a:defRPr b="1"/>
            </a:pPr>
            <a:endParaRPr lang="es-CO"/>
          </a:p>
        </c:txPr>
        <c:crossAx val="125868800"/>
        <c:crosses val="autoZero"/>
        <c:auto val="1"/>
        <c:lblAlgn val="ctr"/>
        <c:lblOffset val="100"/>
        <c:noMultiLvlLbl val="0"/>
      </c:catAx>
      <c:valAx>
        <c:axId val="125868800"/>
        <c:scaling>
          <c:orientation val="minMax"/>
          <c:max val="1"/>
          <c:min val="0"/>
        </c:scaling>
        <c:delete val="0"/>
        <c:axPos val="l"/>
        <c:majorGridlines>
          <c:spPr>
            <a:ln>
              <a:gradFill>
                <a:gsLst>
                  <a:gs pos="0">
                    <a:srgbClr val="E6DCAC"/>
                  </a:gs>
                  <a:gs pos="12000">
                    <a:srgbClr val="E6D78A"/>
                  </a:gs>
                  <a:gs pos="30000">
                    <a:srgbClr val="C7AC4C"/>
                  </a:gs>
                  <a:gs pos="45000">
                    <a:srgbClr val="E6D78A"/>
                  </a:gs>
                  <a:gs pos="77000">
                    <a:srgbClr val="C7AC4C"/>
                  </a:gs>
                  <a:gs pos="100000">
                    <a:srgbClr val="E6DCAC"/>
                  </a:gs>
                </a:gsLst>
                <a:lin ang="5400000" scaled="0"/>
              </a:gradFill>
            </a:ln>
          </c:spPr>
        </c:majorGridlines>
        <c:numFmt formatCode="0.00%" sourceLinked="1"/>
        <c:majorTickMark val="out"/>
        <c:minorTickMark val="none"/>
        <c:tickLblPos val="high"/>
        <c:spPr>
          <a:ln>
            <a:solidFill>
              <a:schemeClr val="bg1">
                <a:lumMod val="50000"/>
              </a:schemeClr>
            </a:solidFill>
          </a:ln>
        </c:spPr>
        <c:txPr>
          <a:bodyPr/>
          <a:lstStyle/>
          <a:p>
            <a:pPr>
              <a:defRPr>
                <a:solidFill>
                  <a:schemeClr val="bg1">
                    <a:lumMod val="50000"/>
                  </a:schemeClr>
                </a:solidFill>
              </a:defRPr>
            </a:pPr>
            <a:endParaRPr lang="es-CO"/>
          </a:p>
        </c:txPr>
        <c:crossAx val="126358016"/>
        <c:crosses val="autoZero"/>
        <c:crossBetween val="between"/>
      </c:valAx>
      <c:spPr>
        <a:solidFill>
          <a:srgbClr val="FFFFCC"/>
        </a:solidFill>
      </c:spPr>
    </c:plotArea>
    <c:plotVisOnly val="1"/>
    <c:dispBlanksAs val="gap"/>
    <c:showDLblsOverMax val="0"/>
  </c:chart>
  <c:spPr>
    <a:solidFill>
      <a:srgbClr val="FFFFE5"/>
    </a:solidFill>
    <a:ln>
      <a:solidFill>
        <a:srgbClr val="7030A0"/>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6818088363954506"/>
          <c:y val="5.5555555555555552E-2"/>
          <c:w val="0.53888888888888886"/>
          <c:h val="0.89814814814814814"/>
        </c:manualLayout>
      </c:layout>
      <c:doughnutChart>
        <c:varyColors val="1"/>
        <c:ser>
          <c:idx val="0"/>
          <c:order val="0"/>
          <c:tx>
            <c:strRef>
              <c:f>FBM!$EJ$803</c:f>
              <c:strCache>
                <c:ptCount val="1"/>
                <c:pt idx="0">
                  <c:v>Tasa Aprobación</c:v>
                </c:pt>
              </c:strCache>
            </c:strRef>
          </c:tx>
          <c:explosion val="25"/>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FBM!$EI$804:$EI$809</c:f>
              <c:strCache>
                <c:ptCount val="6"/>
                <c:pt idx="0">
                  <c:v>Transición</c:v>
                </c:pt>
                <c:pt idx="1">
                  <c:v>Primaria</c:v>
                </c:pt>
                <c:pt idx="2">
                  <c:v>Secundaria</c:v>
                </c:pt>
                <c:pt idx="3">
                  <c:v>Media</c:v>
                </c:pt>
                <c:pt idx="4">
                  <c:v>Básica</c:v>
                </c:pt>
                <c:pt idx="5">
                  <c:v>Total</c:v>
                </c:pt>
              </c:strCache>
            </c:strRef>
          </c:cat>
          <c:val>
            <c:numRef>
              <c:f>FBM!$EJ$804:$EJ$809</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3CF-40FD-BC07-E68AE82D38F7}"/>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5858398950131234"/>
          <c:y val="0.17940398075240596"/>
          <c:w val="0.22474934383202103"/>
          <c:h val="0.67359944590259546"/>
        </c:manualLayout>
      </c:layout>
      <c:overlay val="0"/>
    </c:legend>
    <c:plotVisOnly val="1"/>
    <c:dispBlanksAs val="gap"/>
    <c:showDLblsOverMax val="0"/>
  </c:chart>
  <c:spPr>
    <a:solidFill>
      <a:srgbClr val="FFFFE5"/>
    </a:solidFill>
    <a:ln>
      <a:solidFill>
        <a:srgbClr val="7030A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7.1645954836867448E-2"/>
          <c:y val="7.8519134309167293E-2"/>
          <c:w val="0.8777847095808502"/>
          <c:h val="0.82792989891807933"/>
        </c:manualLayout>
      </c:layout>
      <c:barChart>
        <c:barDir val="bar"/>
        <c:grouping val="stacked"/>
        <c:varyColors val="0"/>
        <c:ser>
          <c:idx val="0"/>
          <c:order val="0"/>
          <c:tx>
            <c:strRef>
              <c:f>FBM!$EG$935</c:f>
              <c:strCache>
                <c:ptCount val="1"/>
                <c:pt idx="0">
                  <c:v>Total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FBM!$EH$934:$ER$934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FBM!$EH$935:$ER$935</c:f>
              <c:numCache>
                <c:formatCode>#,##0.00</c:formatCode>
                <c:ptCount val="11"/>
                <c:pt idx="0">
                  <c:v>99.78</c:v>
                </c:pt>
                <c:pt idx="1">
                  <c:v>90.37</c:v>
                </c:pt>
                <c:pt idx="2">
                  <c:v>90.34</c:v>
                </c:pt>
                <c:pt idx="3">
                  <c:v>90.37</c:v>
                </c:pt>
                <c:pt idx="4">
                  <c:v>90.19</c:v>
                </c:pt>
                <c:pt idx="5">
                  <c:v>90.19</c:v>
                </c:pt>
                <c:pt idx="6">
                  <c:v>100</c:v>
                </c:pt>
                <c:pt idx="7">
                  <c:v>0</c:v>
                </c:pt>
                <c:pt idx="8">
                  <c:v>100</c:v>
                </c:pt>
                <c:pt idx="9" formatCode="General">
                  <c:v>100</c:v>
                </c:pt>
                <c:pt idx="10" formatCode="General">
                  <c:v>100</c:v>
                </c:pt>
              </c:numCache>
            </c:numRef>
          </c:val>
          <c:extLst>
            <c:ext xmlns:c16="http://schemas.microsoft.com/office/drawing/2014/chart" uri="{C3380CC4-5D6E-409C-BE32-E72D297353CC}">
              <c16:uniqueId val="{00000000-5A0A-4E85-BF75-EE3CE9F2D3A9}"/>
            </c:ext>
          </c:extLst>
        </c:ser>
        <c:ser>
          <c:idx val="1"/>
          <c:order val="1"/>
          <c:tx>
            <c:strRef>
              <c:f>FBM!$EG$936</c:f>
              <c:strCache>
                <c:ptCount val="1"/>
                <c:pt idx="0">
                  <c:v>Urbana</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FBM!$EH$934:$ER$934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FBM!$EH$936:$ER$936</c:f>
              <c:numCache>
                <c:formatCode>#,##0.00</c:formatCode>
                <c:ptCount val="11"/>
                <c:pt idx="0">
                  <c:v>100</c:v>
                </c:pt>
                <c:pt idx="1">
                  <c:v>99.99</c:v>
                </c:pt>
                <c:pt idx="2">
                  <c:v>99.99</c:v>
                </c:pt>
                <c:pt idx="3">
                  <c:v>100</c:v>
                </c:pt>
                <c:pt idx="4">
                  <c:v>99.99</c:v>
                </c:pt>
                <c:pt idx="5">
                  <c:v>99.99</c:v>
                </c:pt>
                <c:pt idx="6">
                  <c:v>0</c:v>
                </c:pt>
                <c:pt idx="7">
                  <c:v>0</c:v>
                </c:pt>
                <c:pt idx="8">
                  <c:v>100</c:v>
                </c:pt>
                <c:pt idx="9" formatCode="General">
                  <c:v>100</c:v>
                </c:pt>
                <c:pt idx="10" formatCode="General">
                  <c:v>100</c:v>
                </c:pt>
              </c:numCache>
            </c:numRef>
          </c:val>
          <c:extLst>
            <c:ext xmlns:c16="http://schemas.microsoft.com/office/drawing/2014/chart" uri="{C3380CC4-5D6E-409C-BE32-E72D297353CC}">
              <c16:uniqueId val="{00000001-5A0A-4E85-BF75-EE3CE9F2D3A9}"/>
            </c:ext>
          </c:extLst>
        </c:ser>
        <c:ser>
          <c:idx val="2"/>
          <c:order val="2"/>
          <c:tx>
            <c:strRef>
              <c:f>FBM!$EG$937</c:f>
              <c:strCache>
                <c:ptCount val="1"/>
                <c:pt idx="0">
                  <c:v>Rural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FBM!$EH$934:$ER$934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FBM!$EH$937:$ER$937</c:f>
              <c:numCache>
                <c:formatCode>#,##0.00</c:formatCode>
                <c:ptCount val="11"/>
                <c:pt idx="0">
                  <c:v>98.48</c:v>
                </c:pt>
                <c:pt idx="1">
                  <c:v>58.29</c:v>
                </c:pt>
                <c:pt idx="2">
                  <c:v>57.93</c:v>
                </c:pt>
                <c:pt idx="3">
                  <c:v>57.96</c:v>
                </c:pt>
                <c:pt idx="4">
                  <c:v>58.08</c:v>
                </c:pt>
                <c:pt idx="5">
                  <c:v>58.08</c:v>
                </c:pt>
                <c:pt idx="6">
                  <c:v>100</c:v>
                </c:pt>
                <c:pt idx="7">
                  <c:v>0</c:v>
                </c:pt>
                <c:pt idx="8">
                  <c:v>100</c:v>
                </c:pt>
                <c:pt idx="9" formatCode="General">
                  <c:v>100</c:v>
                </c:pt>
                <c:pt idx="10" formatCode="General">
                  <c:v>100</c:v>
                </c:pt>
              </c:numCache>
            </c:numRef>
          </c:val>
          <c:extLst>
            <c:ext xmlns:c16="http://schemas.microsoft.com/office/drawing/2014/chart" uri="{C3380CC4-5D6E-409C-BE32-E72D297353CC}">
              <c16:uniqueId val="{00000002-5A0A-4E85-BF75-EE3CE9F2D3A9}"/>
            </c:ext>
          </c:extLst>
        </c:ser>
        <c:dLbls>
          <c:showLegendKey val="0"/>
          <c:showVal val="0"/>
          <c:showCatName val="0"/>
          <c:showSerName val="0"/>
          <c:showPercent val="0"/>
          <c:showBubbleSize val="0"/>
        </c:dLbls>
        <c:gapWidth val="136"/>
        <c:overlap val="100"/>
        <c:axId val="90905600"/>
        <c:axId val="126282560"/>
      </c:barChart>
      <c:catAx>
        <c:axId val="90905600"/>
        <c:scaling>
          <c:orientation val="minMax"/>
        </c:scaling>
        <c:delete val="0"/>
        <c:axPos val="l"/>
        <c:majorGridlines>
          <c:spPr>
            <a:ln>
              <a:gradFill>
                <a:gsLst>
                  <a:gs pos="0">
                    <a:srgbClr val="FF3399"/>
                  </a:gs>
                  <a:gs pos="25000">
                    <a:srgbClr val="FF6633"/>
                  </a:gs>
                  <a:gs pos="50000">
                    <a:srgbClr val="FFFF00"/>
                  </a:gs>
                  <a:gs pos="75000">
                    <a:srgbClr val="01A78F"/>
                  </a:gs>
                  <a:gs pos="100000">
                    <a:srgbClr val="3366FF"/>
                  </a:gs>
                </a:gsLst>
                <a:lin ang="5400000" scaled="0"/>
              </a:gradFill>
            </a:ln>
          </c:spPr>
        </c:majorGridlines>
        <c:numFmt formatCode="General" sourceLinked="1"/>
        <c:majorTickMark val="out"/>
        <c:minorTickMark val="none"/>
        <c:tickLblPos val="nextTo"/>
        <c:spPr>
          <a:ln>
            <a:gradFill>
              <a:gsLst>
                <a:gs pos="0">
                  <a:srgbClr val="FF3399"/>
                </a:gs>
                <a:gs pos="25000">
                  <a:srgbClr val="FF6633"/>
                </a:gs>
                <a:gs pos="50000">
                  <a:srgbClr val="FFFF00"/>
                </a:gs>
                <a:gs pos="75000">
                  <a:srgbClr val="01A78F"/>
                </a:gs>
                <a:gs pos="100000">
                  <a:srgbClr val="3366FF"/>
                </a:gs>
              </a:gsLst>
              <a:lin ang="5400000" scaled="0"/>
            </a:gradFill>
          </a:ln>
        </c:spPr>
        <c:crossAx val="126282560"/>
        <c:crosses val="autoZero"/>
        <c:auto val="1"/>
        <c:lblAlgn val="ctr"/>
        <c:lblOffset val="100"/>
        <c:noMultiLvlLbl val="0"/>
      </c:catAx>
      <c:valAx>
        <c:axId val="126282560"/>
        <c:scaling>
          <c:orientation val="minMax"/>
          <c:max val="300"/>
        </c:scaling>
        <c:delete val="0"/>
        <c:axPos val="b"/>
        <c:numFmt formatCode="#,##0.00" sourceLinked="1"/>
        <c:majorTickMark val="out"/>
        <c:minorTickMark val="none"/>
        <c:tickLblPos val="high"/>
        <c:spPr>
          <a:ln>
            <a:gradFill>
              <a:gsLst>
                <a:gs pos="0">
                  <a:srgbClr val="FF3399"/>
                </a:gs>
                <a:gs pos="25000">
                  <a:srgbClr val="FF6633"/>
                </a:gs>
                <a:gs pos="50000">
                  <a:srgbClr val="FFFF00"/>
                </a:gs>
                <a:gs pos="75000">
                  <a:srgbClr val="01A78F"/>
                </a:gs>
                <a:gs pos="100000">
                  <a:srgbClr val="3366FF"/>
                </a:gs>
              </a:gsLst>
              <a:lin ang="5400000" scaled="0"/>
            </a:gradFill>
          </a:ln>
        </c:spPr>
        <c:crossAx val="90905600"/>
        <c:crosses val="autoZero"/>
        <c:crossBetween val="between"/>
      </c:valAx>
    </c:plotArea>
    <c:legend>
      <c:legendPos val="r"/>
      <c:layout>
        <c:manualLayout>
          <c:xMode val="edge"/>
          <c:yMode val="edge"/>
          <c:x val="3.0353478542454921E-2"/>
          <c:y val="0.95426518859589726"/>
          <c:w val="0.94654668166479194"/>
          <c:h val="3.5906801576092925E-2"/>
        </c:manualLayout>
      </c:layout>
      <c:overlay val="0"/>
    </c:legend>
    <c:plotVisOnly val="1"/>
    <c:dispBlanksAs val="gap"/>
    <c:showDLblsOverMax val="0"/>
  </c:chart>
  <c:spPr>
    <a:solidFill>
      <a:srgbClr val="FFFFE5"/>
    </a:solidFill>
    <a:ln>
      <a:solidFill>
        <a:srgbClr val="7030A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15507436570428"/>
          <c:y val="5.0925925925925923E-2"/>
          <c:w val="0.85706975033917865"/>
          <c:h val="0.81920530766987465"/>
        </c:manualLayout>
      </c:layout>
      <c:barChart>
        <c:barDir val="bar"/>
        <c:grouping val="stacked"/>
        <c:varyColors val="0"/>
        <c:ser>
          <c:idx val="0"/>
          <c:order val="0"/>
          <c:tx>
            <c:strRef>
              <c:f>FBM!$EG$927</c:f>
              <c:strCache>
                <c:ptCount val="1"/>
                <c:pt idx="0">
                  <c:v>Total</c:v>
                </c:pt>
              </c:strCache>
            </c:strRef>
          </c:tx>
          <c:spPr>
            <a:solidFill>
              <a:schemeClr val="bg2">
                <a:lumMod val="50000"/>
              </a:schemeClr>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FBM!$EH$926:$ER$926</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FBM!$EH$927:$ER$927</c:f>
              <c:numCache>
                <c:formatCode>#,##0.00</c:formatCode>
                <c:ptCount val="11"/>
                <c:pt idx="0">
                  <c:v>99.62</c:v>
                </c:pt>
                <c:pt idx="1">
                  <c:v>89.95</c:v>
                </c:pt>
                <c:pt idx="2">
                  <c:v>90</c:v>
                </c:pt>
                <c:pt idx="3">
                  <c:v>90</c:v>
                </c:pt>
                <c:pt idx="4">
                  <c:v>89.44</c:v>
                </c:pt>
                <c:pt idx="5">
                  <c:v>89.44</c:v>
                </c:pt>
                <c:pt idx="6">
                  <c:v>87.56</c:v>
                </c:pt>
                <c:pt idx="7">
                  <c:v>0</c:v>
                </c:pt>
                <c:pt idx="8" formatCode="General">
                  <c:v>86.47</c:v>
                </c:pt>
                <c:pt idx="9" formatCode="General">
                  <c:v>85.29</c:v>
                </c:pt>
                <c:pt idx="10" formatCode="General">
                  <c:v>86.14</c:v>
                </c:pt>
              </c:numCache>
            </c:numRef>
          </c:val>
          <c:extLst>
            <c:ext xmlns:c16="http://schemas.microsoft.com/office/drawing/2014/chart" uri="{C3380CC4-5D6E-409C-BE32-E72D297353CC}">
              <c16:uniqueId val="{00000000-80A9-4B42-9E4C-8EDB12D1D3EE}"/>
            </c:ext>
          </c:extLst>
        </c:ser>
        <c:ser>
          <c:idx val="1"/>
          <c:order val="1"/>
          <c:tx>
            <c:strRef>
              <c:f>FBM!$EG$928</c:f>
              <c:strCache>
                <c:ptCount val="1"/>
                <c:pt idx="0">
                  <c:v>Urbana</c:v>
                </c:pt>
              </c:strCache>
            </c:strRef>
          </c:tx>
          <c:spPr>
            <a:solidFill>
              <a:schemeClr val="accent2"/>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FBM!$EH$926:$ER$926</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FBM!$EH$928:$ER$928</c:f>
              <c:numCache>
                <c:formatCode>#,##0.00</c:formatCode>
                <c:ptCount val="11"/>
                <c:pt idx="0">
                  <c:v>100</c:v>
                </c:pt>
                <c:pt idx="1">
                  <c:v>99.97</c:v>
                </c:pt>
                <c:pt idx="2">
                  <c:v>99.97</c:v>
                </c:pt>
                <c:pt idx="3">
                  <c:v>99.96</c:v>
                </c:pt>
                <c:pt idx="4">
                  <c:v>99.85</c:v>
                </c:pt>
                <c:pt idx="5">
                  <c:v>99.85</c:v>
                </c:pt>
                <c:pt idx="6">
                  <c:v>0</c:v>
                </c:pt>
                <c:pt idx="7">
                  <c:v>0</c:v>
                </c:pt>
                <c:pt idx="8" formatCode="General">
                  <c:v>99.95</c:v>
                </c:pt>
                <c:pt idx="9" formatCode="General">
                  <c:v>99.58</c:v>
                </c:pt>
                <c:pt idx="10" formatCode="General">
                  <c:v>99.71</c:v>
                </c:pt>
              </c:numCache>
            </c:numRef>
          </c:val>
          <c:extLst>
            <c:ext xmlns:c16="http://schemas.microsoft.com/office/drawing/2014/chart" uri="{C3380CC4-5D6E-409C-BE32-E72D297353CC}">
              <c16:uniqueId val="{00000001-80A9-4B42-9E4C-8EDB12D1D3EE}"/>
            </c:ext>
          </c:extLst>
        </c:ser>
        <c:ser>
          <c:idx val="2"/>
          <c:order val="2"/>
          <c:tx>
            <c:strRef>
              <c:f>FBM!$EG$929</c:f>
              <c:strCache>
                <c:ptCount val="1"/>
                <c:pt idx="0">
                  <c:v>Rural</c:v>
                </c:pt>
              </c:strCache>
            </c:strRef>
          </c:tx>
          <c:spPr>
            <a:solidFill>
              <a:srgbClr val="FFFF00"/>
            </a:solidFill>
          </c:spPr>
          <c:invertIfNegative val="0"/>
          <c:dLbls>
            <c:dLbl>
              <c:idx val="0"/>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A9-4B42-9E4C-8EDB12D1D3EE}"/>
                </c:ext>
              </c:extLst>
            </c:dLbl>
            <c:dLbl>
              <c:idx val="1"/>
              <c:layout>
                <c:manualLayout>
                  <c:x val="3.0555555555555454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A9-4B42-9E4C-8EDB12D1D3EE}"/>
                </c:ext>
              </c:extLst>
            </c:dLbl>
            <c:dLbl>
              <c:idx val="2"/>
              <c:layout>
                <c:manualLayout>
                  <c:x val="2.7777777777777776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A9-4B42-9E4C-8EDB12D1D3EE}"/>
                </c:ext>
              </c:extLst>
            </c:dLbl>
            <c:dLbl>
              <c:idx val="3"/>
              <c:layout>
                <c:manualLayout>
                  <c:x val="3.61111111111110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A9-4B42-9E4C-8EDB12D1D3EE}"/>
                </c:ext>
              </c:extLst>
            </c:dLbl>
            <c:dLbl>
              <c:idx val="4"/>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A9-4B42-9E4C-8EDB12D1D3EE}"/>
                </c:ext>
              </c:extLst>
            </c:dLbl>
            <c:dLbl>
              <c:idx val="5"/>
              <c:layout>
                <c:manualLayout>
                  <c:x val="3.055555555555545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A9-4B42-9E4C-8EDB12D1D3EE}"/>
                </c:ext>
              </c:extLst>
            </c:dLbl>
            <c:dLbl>
              <c:idx val="6"/>
              <c:layout>
                <c:manualLayout>
                  <c:x val="3.33333333333332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0A9-4B42-9E4C-8EDB12D1D3EE}"/>
                </c:ext>
              </c:extLst>
            </c:dLbl>
            <c:dLbl>
              <c:idx val="7"/>
              <c:layout>
                <c:manualLayout>
                  <c:x val="3.0555555555555454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0A9-4B42-9E4C-8EDB12D1D3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FBM!$EH$926:$ER$926</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FBM!$EH$929:$ER$929</c:f>
              <c:numCache>
                <c:formatCode>#,##0.00</c:formatCode>
                <c:ptCount val="11"/>
                <c:pt idx="0">
                  <c:v>97.35</c:v>
                </c:pt>
                <c:pt idx="1">
                  <c:v>56.53</c:v>
                </c:pt>
                <c:pt idx="2">
                  <c:v>56.52</c:v>
                </c:pt>
                <c:pt idx="3">
                  <c:v>56.5</c:v>
                </c:pt>
                <c:pt idx="4">
                  <c:v>55.31</c:v>
                </c:pt>
                <c:pt idx="5">
                  <c:v>55.31</c:v>
                </c:pt>
                <c:pt idx="6">
                  <c:v>87.56</c:v>
                </c:pt>
                <c:pt idx="7">
                  <c:v>0</c:v>
                </c:pt>
                <c:pt idx="8" formatCode="General">
                  <c:v>47.09</c:v>
                </c:pt>
                <c:pt idx="9" formatCode="General">
                  <c:v>31.29</c:v>
                </c:pt>
                <c:pt idx="10" formatCode="General">
                  <c:v>46.94</c:v>
                </c:pt>
              </c:numCache>
            </c:numRef>
          </c:val>
          <c:extLst>
            <c:ext xmlns:c16="http://schemas.microsoft.com/office/drawing/2014/chart" uri="{C3380CC4-5D6E-409C-BE32-E72D297353CC}">
              <c16:uniqueId val="{0000000A-80A9-4B42-9E4C-8EDB12D1D3EE}"/>
            </c:ext>
          </c:extLst>
        </c:ser>
        <c:dLbls>
          <c:showLegendKey val="0"/>
          <c:showVal val="0"/>
          <c:showCatName val="0"/>
          <c:showSerName val="0"/>
          <c:showPercent val="0"/>
          <c:showBubbleSize val="0"/>
        </c:dLbls>
        <c:gapWidth val="113"/>
        <c:overlap val="100"/>
        <c:axId val="126136832"/>
        <c:axId val="126284864"/>
      </c:barChart>
      <c:catAx>
        <c:axId val="126136832"/>
        <c:scaling>
          <c:orientation val="minMax"/>
        </c:scaling>
        <c:delete val="0"/>
        <c:axPos val="l"/>
        <c:numFmt formatCode="General" sourceLinked="1"/>
        <c:majorTickMark val="out"/>
        <c:minorTickMark val="none"/>
        <c:tickLblPos val="nextTo"/>
        <c:crossAx val="126284864"/>
        <c:crosses val="autoZero"/>
        <c:auto val="1"/>
        <c:lblAlgn val="ctr"/>
        <c:lblOffset val="100"/>
        <c:noMultiLvlLbl val="0"/>
      </c:catAx>
      <c:valAx>
        <c:axId val="126284864"/>
        <c:scaling>
          <c:orientation val="minMax"/>
          <c:max val="200"/>
        </c:scaling>
        <c:delete val="0"/>
        <c:axPos val="b"/>
        <c:numFmt formatCode="#,##0.00" sourceLinked="1"/>
        <c:majorTickMark val="out"/>
        <c:minorTickMark val="none"/>
        <c:tickLblPos val="high"/>
        <c:crossAx val="126136832"/>
        <c:crosses val="autoZero"/>
        <c:crossBetween val="between"/>
      </c:valAx>
    </c:plotArea>
    <c:legend>
      <c:legendPos val="r"/>
      <c:layout>
        <c:manualLayout>
          <c:xMode val="edge"/>
          <c:yMode val="edge"/>
          <c:x val="8.4037620297462944E-3"/>
          <c:y val="0.94871680410027481"/>
          <c:w val="0.95293126403222217"/>
          <c:h val="5.1283195899725138E-2"/>
        </c:manualLayout>
      </c:layout>
      <c:overlay val="0"/>
    </c:legend>
    <c:plotVisOnly val="1"/>
    <c:dispBlanksAs val="gap"/>
    <c:showDLblsOverMax val="0"/>
  </c:chart>
  <c:spPr>
    <a:solidFill>
      <a:srgbClr val="FFFFE5"/>
    </a:solidFill>
    <a:ln>
      <a:solidFill>
        <a:srgbClr val="7030A0"/>
      </a:solidFill>
    </a:ln>
  </c:sp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_xlchart.v1.2</cx:f>
      </cx:numDim>
    </cx:data>
  </cx:chartData>
  <cx:chart>
    <cx:title pos="t" align="ctr" overlay="0">
      <cx:tx>
        <cx:rich>
          <a:bodyPr spcFirstLastPara="1" vertOverflow="ellipsis" horzOverflow="overflow" wrap="square" lIns="0" tIns="0" rIns="0" bIns="0" anchor="ctr" anchorCtr="1"/>
          <a:lstStyle/>
          <a:p>
            <a:pPr rtl="0"/>
            <a:r>
              <a:rPr lang="es-CO" sz="1800" b="1" i="0" baseline="0">
                <a:effectLst/>
              </a:rPr>
              <a:t>Variación Porcentual Crecimiento Poblacional</a:t>
            </a:r>
            <a:endParaRPr lang="es-CO" sz="1400">
              <a:effectLst/>
            </a:endParaRPr>
          </a:p>
          <a:p>
            <a:pPr rtl="0"/>
            <a:r>
              <a:rPr lang="es-CO" sz="1800" b="1" i="0" baseline="0">
                <a:effectLst/>
              </a:rPr>
              <a:t>                             2005-2021</a:t>
            </a:r>
            <a:endParaRPr lang="es-ES" sz="1400" b="0" i="0" u="none" strike="noStrike" baseline="0">
              <a:solidFill>
                <a:sysClr val="windowText" lastClr="000000">
                  <a:lumMod val="65000"/>
                  <a:lumOff val="35000"/>
                </a:sysClr>
              </a:solidFill>
              <a:latin typeface="Calibri" panose="020F0502020204030204"/>
            </a:endParaRPr>
          </a:p>
        </cx:rich>
      </cx:tx>
    </cx:title>
    <cx:plotArea>
      <cx:plotAreaRegion>
        <cx:series layoutId="waterfall" uniqueId="{7ABCEF3E-970D-474A-A34E-BDBBDAD513F8}">
          <cx:tx>
            <cx:txData>
              <cx:f>_xlchart.v1.1</cx:f>
              <cx:v>2005</cx:v>
            </cx:txData>
          </cx:tx>
          <cx:dataLabels pos="outEnd">
            <cx:txPr>
              <a:bodyPr spcFirstLastPara="1" vertOverflow="ellipsis" horzOverflow="overflow" wrap="square" lIns="0" tIns="0" rIns="0" bIns="0" anchor="ctr" anchorCtr="1"/>
              <a:lstStyle/>
              <a:p>
                <a:pPr algn="ctr" rtl="0">
                  <a:defRPr sz="1050">
                    <a:solidFill>
                      <a:sysClr val="windowText" lastClr="000000"/>
                    </a:solidFill>
                  </a:defRPr>
                </a:pPr>
                <a:endParaRPr lang="es-ES" sz="1050" b="0" i="0" u="none" strike="noStrike" baseline="0">
                  <a:solidFill>
                    <a:sysClr val="windowText" lastClr="000000"/>
                  </a:solidFill>
                  <a:latin typeface="Calibri" panose="020F0502020204030204"/>
                </a:endParaRPr>
              </a:p>
            </cx:txPr>
            <cx:visibility seriesName="0" categoryName="0" value="1"/>
          </cx:dataLabels>
          <cx:dataId val="0"/>
          <cx:layoutPr>
            <cx:subtotals/>
          </cx:layoutPr>
        </cx:series>
      </cx:plotAreaRegion>
      <cx:axis id="0">
        <cx:catScaling gapWidth="0.5"/>
        <cx:tickLabels/>
        <cx:txPr>
          <a:bodyPr spcFirstLastPara="1" vertOverflow="ellipsis" horzOverflow="overflow" wrap="square" lIns="0" tIns="0" rIns="0" bIns="0" anchor="ctr" anchorCtr="1"/>
          <a:lstStyle/>
          <a:p>
            <a:pPr algn="ctr" rtl="0">
              <a:defRPr sz="1050" b="1">
                <a:latin typeface="Arial" panose="020B0604020202020204" pitchFamily="34" charset="0"/>
                <a:ea typeface="Arial" panose="020B0604020202020204" pitchFamily="34" charset="0"/>
                <a:cs typeface="Arial" panose="020B0604020202020204" pitchFamily="34" charset="0"/>
              </a:defRPr>
            </a:pPr>
            <a:endParaRPr lang="es-ES" sz="1050" b="1" i="0" u="none" strike="noStrike" baseline="0">
              <a:solidFill>
                <a:sysClr val="windowText" lastClr="000000">
                  <a:lumMod val="65000"/>
                  <a:lumOff val="35000"/>
                </a:sysClr>
              </a:solidFill>
              <a:latin typeface="Arial" panose="020B0604020202020204" pitchFamily="34" charset="0"/>
              <a:cs typeface="Arial" panose="020B0604020202020204" pitchFamily="34" charset="0"/>
            </a:endParaRPr>
          </a:p>
        </cx:txPr>
      </cx:axis>
      <cx:axis id="1">
        <cx:valScaling/>
        <cx:majorGridlines/>
        <cx:tickLabels/>
        <cx:txPr>
          <a:bodyPr spcFirstLastPara="1" vertOverflow="ellipsis" horzOverflow="overflow" wrap="square" lIns="0" tIns="0" rIns="0" bIns="0" anchor="ctr" anchorCtr="1"/>
          <a:lstStyle/>
          <a:p>
            <a:pPr algn="ctr" rtl="0">
              <a:defRPr sz="1050" b="1">
                <a:latin typeface="Arial" panose="020B0604020202020204" pitchFamily="34" charset="0"/>
                <a:ea typeface="Arial" panose="020B0604020202020204" pitchFamily="34" charset="0"/>
                <a:cs typeface="Arial" panose="020B0604020202020204" pitchFamily="34" charset="0"/>
              </a:defRPr>
            </a:pPr>
            <a:endParaRPr lang="es-ES" sz="1050" b="1" i="0" u="none" strike="noStrike" baseline="0">
              <a:solidFill>
                <a:sysClr val="windowText" lastClr="000000">
                  <a:lumMod val="65000"/>
                  <a:lumOff val="35000"/>
                </a:sysClr>
              </a:solidFill>
              <a:latin typeface="Arial" panose="020B0604020202020204" pitchFamily="34" charset="0"/>
              <a:cs typeface="Arial" panose="020B0604020202020204" pitchFamily="34" charset="0"/>
            </a:endParaRPr>
          </a:p>
        </cx:txPr>
      </cx:axis>
    </cx:plotArea>
    <cx:legend pos="t" align="ctr" overlay="0"/>
  </cx:chart>
  <cx:spPr>
    <a:solidFill>
      <a:srgbClr val="FFFFE5"/>
    </a:solidFill>
  </cx:spPr>
</cx:chartSpace>
</file>

<file path=xl/charts/colors1.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tx1"/>
    </cs:fontRef>
    <cs:spPr>
      <a:gradFill>
        <a:gsLst>
          <a:gs pos="100000">
            <a:schemeClr val="phClr">
              <a:alpha val="0"/>
            </a:schemeClr>
          </a:gs>
          <a:gs pos="50000">
            <a:schemeClr val="phClr"/>
          </a:gs>
        </a:gsLst>
        <a:lin ang="5400000" scaled="0"/>
      </a:gradFill>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8.xml"/><Relationship Id="rId18" Type="http://schemas.openxmlformats.org/officeDocument/2006/relationships/chart" Target="../charts/chart12.xml"/><Relationship Id="rId26" Type="http://schemas.openxmlformats.org/officeDocument/2006/relationships/image" Target="../media/image9.jpeg"/><Relationship Id="rId39" Type="http://schemas.openxmlformats.org/officeDocument/2006/relationships/chart" Target="../charts/chart28.xml"/><Relationship Id="rId21" Type="http://schemas.openxmlformats.org/officeDocument/2006/relationships/chart" Target="../charts/chart15.xml"/><Relationship Id="rId34" Type="http://schemas.openxmlformats.org/officeDocument/2006/relationships/chart" Target="../charts/chart25.xml"/><Relationship Id="rId7" Type="http://schemas.openxmlformats.org/officeDocument/2006/relationships/image" Target="../media/image4.jpeg"/><Relationship Id="rId12" Type="http://schemas.openxmlformats.org/officeDocument/2006/relationships/chart" Target="../charts/chart7.xml"/><Relationship Id="rId17" Type="http://schemas.openxmlformats.org/officeDocument/2006/relationships/image" Target="../media/image6.gif"/><Relationship Id="rId25" Type="http://schemas.openxmlformats.org/officeDocument/2006/relationships/image" Target="../media/image8.jpeg"/><Relationship Id="rId33" Type="http://schemas.openxmlformats.org/officeDocument/2006/relationships/chart" Target="../charts/chart24.xml"/><Relationship Id="rId38" Type="http://schemas.openxmlformats.org/officeDocument/2006/relationships/image" Target="../media/image10.png"/><Relationship Id="rId2" Type="http://schemas.openxmlformats.org/officeDocument/2006/relationships/image" Target="../media/image2.png"/><Relationship Id="rId16" Type="http://schemas.openxmlformats.org/officeDocument/2006/relationships/chart" Target="../charts/chart11.xml"/><Relationship Id="rId20" Type="http://schemas.openxmlformats.org/officeDocument/2006/relationships/chart" Target="../charts/chart14.xml"/><Relationship Id="rId29" Type="http://schemas.openxmlformats.org/officeDocument/2006/relationships/chart" Target="../charts/chart20.xml"/><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6.xml"/><Relationship Id="rId24" Type="http://schemas.openxmlformats.org/officeDocument/2006/relationships/image" Target="../media/image7.png"/><Relationship Id="rId32" Type="http://schemas.openxmlformats.org/officeDocument/2006/relationships/chart" Target="../charts/chart23.xml"/><Relationship Id="rId37" Type="http://schemas.openxmlformats.org/officeDocument/2006/relationships/chart" Target="../charts/chart27.xml"/><Relationship Id="rId5" Type="http://schemas.openxmlformats.org/officeDocument/2006/relationships/chart" Target="../charts/chart2.xml"/><Relationship Id="rId15" Type="http://schemas.openxmlformats.org/officeDocument/2006/relationships/chart" Target="../charts/chart10.xml"/><Relationship Id="rId23" Type="http://schemas.openxmlformats.org/officeDocument/2006/relationships/chart" Target="../charts/chart17.xml"/><Relationship Id="rId28" Type="http://schemas.openxmlformats.org/officeDocument/2006/relationships/chart" Target="../charts/chart19.xml"/><Relationship Id="rId36" Type="http://schemas.openxmlformats.org/officeDocument/2006/relationships/chart" Target="../charts/chart26.xml"/><Relationship Id="rId10" Type="http://schemas.openxmlformats.org/officeDocument/2006/relationships/chart" Target="../charts/chart5.xml"/><Relationship Id="rId19" Type="http://schemas.openxmlformats.org/officeDocument/2006/relationships/chart" Target="../charts/chart13.xml"/><Relationship Id="rId31" Type="http://schemas.openxmlformats.org/officeDocument/2006/relationships/chart" Target="../charts/chart22.xml"/><Relationship Id="rId4" Type="http://schemas.openxmlformats.org/officeDocument/2006/relationships/chart" Target="../charts/chart1.xml"/><Relationship Id="rId9" Type="http://schemas.openxmlformats.org/officeDocument/2006/relationships/chart" Target="../charts/chart4.xml"/><Relationship Id="rId14" Type="http://schemas.openxmlformats.org/officeDocument/2006/relationships/chart" Target="../charts/chart9.xml"/><Relationship Id="rId22" Type="http://schemas.openxmlformats.org/officeDocument/2006/relationships/chart" Target="../charts/chart16.xml"/><Relationship Id="rId27" Type="http://schemas.openxmlformats.org/officeDocument/2006/relationships/chart" Target="../charts/chart18.xml"/><Relationship Id="rId30" Type="http://schemas.openxmlformats.org/officeDocument/2006/relationships/chart" Target="../charts/chart21.xml"/><Relationship Id="rId35" Type="http://schemas.microsoft.com/office/2014/relationships/chartEx" Target="../charts/chartEx1.xml"/><Relationship Id="rId8" Type="http://schemas.openxmlformats.org/officeDocument/2006/relationships/image" Target="../media/image5.pn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36</xdr:col>
      <xdr:colOff>28575</xdr:colOff>
      <xdr:row>5</xdr:row>
      <xdr:rowOff>171450</xdr:rowOff>
    </xdr:from>
    <xdr:to>
      <xdr:col>62</xdr:col>
      <xdr:colOff>28575</xdr:colOff>
      <xdr:row>20</xdr:row>
      <xdr:rowOff>19050</xdr:rowOff>
    </xdr:to>
    <xdr:sp macro="" textlink="">
      <xdr:nvSpPr>
        <xdr:cNvPr id="2" name="1 Rectángulo">
          <a:extLst>
            <a:ext uri="{FF2B5EF4-FFF2-40B4-BE49-F238E27FC236}">
              <a16:creationId xmlns:a16="http://schemas.microsoft.com/office/drawing/2014/main" id="{00000000-0008-0000-0000-000002000000}"/>
            </a:ext>
          </a:extLst>
        </xdr:cNvPr>
        <xdr:cNvSpPr/>
      </xdr:nvSpPr>
      <xdr:spPr>
        <a:xfrm>
          <a:off x="4829175" y="1171575"/>
          <a:ext cx="4000500" cy="2562225"/>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lang="es-CO" sz="1100"/>
        </a:p>
      </xdr:txBody>
    </xdr:sp>
    <xdr:clientData/>
  </xdr:twoCellAnchor>
  <xdr:twoCellAnchor>
    <xdr:from>
      <xdr:col>44</xdr:col>
      <xdr:colOff>47625</xdr:colOff>
      <xdr:row>0</xdr:row>
      <xdr:rowOff>200025</xdr:rowOff>
    </xdr:from>
    <xdr:to>
      <xdr:col>86</xdr:col>
      <xdr:colOff>95250</xdr:colOff>
      <xdr:row>2</xdr:row>
      <xdr:rowOff>190500</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6448425" y="200025"/>
          <a:ext cx="564832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400" b="1">
              <a:latin typeface="Gill Sans MT" panose="020B0502020104020203" pitchFamily="34" charset="0"/>
            </a:rPr>
            <a:t>FICHA BÁSICA MUNICIPAL</a:t>
          </a:r>
        </a:p>
      </xdr:txBody>
    </xdr:sp>
    <xdr:clientData/>
  </xdr:twoCellAnchor>
  <xdr:twoCellAnchor editAs="oneCell">
    <xdr:from>
      <xdr:col>0</xdr:col>
      <xdr:colOff>1</xdr:colOff>
      <xdr:row>3</xdr:row>
      <xdr:rowOff>1</xdr:rowOff>
    </xdr:from>
    <xdr:to>
      <xdr:col>3</xdr:col>
      <xdr:colOff>86281</xdr:colOff>
      <xdr:row>5</xdr:row>
      <xdr:rowOff>9524</xdr:rowOff>
    </xdr:to>
    <xdr:pic>
      <xdr:nvPicPr>
        <xdr:cNvPr id="6" name="5 Imagen" descr="C:\Users\AUXPLANEACION08\AppData\Local\Microsoft\Windows\Temporary Internet Files\Content.IE5\CBXU0F9Q\geolocalizaciocc81n[1].pn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57226"/>
          <a:ext cx="510143" cy="352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152401</xdr:rowOff>
    </xdr:from>
    <xdr:to>
      <xdr:col>2</xdr:col>
      <xdr:colOff>126491</xdr:colOff>
      <xdr:row>23</xdr:row>
      <xdr:rowOff>19050</xdr:rowOff>
    </xdr:to>
    <xdr:pic>
      <xdr:nvPicPr>
        <xdr:cNvPr id="10" name="9 Imagen" descr="C:\Users\AUXPLANEACION08\AppData\Local\Microsoft\Windows\Temporary Internet Files\Content.IE5\CBXU0F9Q\icons-1337907_960_720[1].png">
          <a:extLst>
            <a:ext uri="{FF2B5EF4-FFF2-40B4-BE49-F238E27FC236}">
              <a16:creationId xmlns:a16="http://schemas.microsoft.com/office/drawing/2014/main" id="{00000000-0008-0000-0000-00000A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085" t="49722" b="32917"/>
        <a:stretch/>
      </xdr:blipFill>
      <xdr:spPr bwMode="auto">
        <a:xfrm>
          <a:off x="0" y="3867151"/>
          <a:ext cx="393191" cy="40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21</xdr:row>
      <xdr:rowOff>19050</xdr:rowOff>
    </xdr:from>
    <xdr:to>
      <xdr:col>32</xdr:col>
      <xdr:colOff>123825</xdr:colOff>
      <xdr:row>22</xdr:row>
      <xdr:rowOff>161925</xdr:rowOff>
    </xdr:to>
    <xdr:sp macro="" textlink="">
      <xdr:nvSpPr>
        <xdr:cNvPr id="11" name="10 CuadroTexto">
          <a:extLst>
            <a:ext uri="{FF2B5EF4-FFF2-40B4-BE49-F238E27FC236}">
              <a16:creationId xmlns:a16="http://schemas.microsoft.com/office/drawing/2014/main" id="{00000000-0008-0000-0000-00000B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 GENERALIDADES</a:t>
          </a:r>
        </a:p>
      </xdr:txBody>
    </xdr:sp>
    <xdr:clientData/>
  </xdr:twoCellAnchor>
  <xdr:twoCellAnchor>
    <xdr:from>
      <xdr:col>2</xdr:col>
      <xdr:colOff>104775</xdr:colOff>
      <xdr:row>26</xdr:row>
      <xdr:rowOff>1</xdr:rowOff>
    </xdr:from>
    <xdr:to>
      <xdr:col>42</xdr:col>
      <xdr:colOff>0</xdr:colOff>
      <xdr:row>60</xdr:row>
      <xdr:rowOff>0</xdr:rowOff>
    </xdr:to>
    <xdr:sp macro="" textlink="">
      <xdr:nvSpPr>
        <xdr:cNvPr id="12" name="11 CuadroTexto">
          <a:extLst>
            <a:ext uri="{FF2B5EF4-FFF2-40B4-BE49-F238E27FC236}">
              <a16:creationId xmlns:a16="http://schemas.microsoft.com/office/drawing/2014/main" id="{00000000-0008-0000-0000-00000C000000}"/>
            </a:ext>
          </a:extLst>
        </xdr:cNvPr>
        <xdr:cNvSpPr txBox="1"/>
      </xdr:nvSpPr>
      <xdr:spPr>
        <a:xfrm>
          <a:off x="371475" y="4800601"/>
          <a:ext cx="5762625" cy="4343399"/>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CO" sz="1100" b="0">
              <a:solidFill>
                <a:schemeClr val="dk1"/>
              </a:solidFill>
              <a:effectLst/>
              <a:latin typeface="+mn-lt"/>
              <a:ea typeface="+mn-ea"/>
              <a:cs typeface="+mn-cs"/>
            </a:rPr>
            <a:t>La región que los historiadores han denominado “del Quindío”, fue ocupada hasta los inicios del siglo XVII por los pueblos indígenas Quimbaya y Quindos, pueblos que fueron agredidos y sometidos por los españoles, siendo de marcada relevancia histórica la feroz oposición dirigida por el Cacique Calarcá del pueblo Pijao, quienes habitaron en el valle del Tolima, los Andes Centrales, margen oriental, hasta sucumbir a manos de los conquistadores de la Península Ibérica.</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Luego de un periodo aproximado de 200 años, la región fue redescubierta por pobladores llegados de diferentes regiones del país (Antioquia, Cundinamarca, Boyacá, Tolima, Santander y Cauca), quienes llegaron en busca de minas de oro y guacas, encontrando una tierra de excelente condición climática para la vida y el establecimiento de poblados. A partir de las permanentes incursiones a esta nueva región, se pensó en la constitución de un asentamiento que permitiera el aprovechamiento de la riqueza que ofertaba la zona, así como obviar las grandes dificultades que presentaba el abordaje permanente del Camino Nacional (ruta a Salento–Tolima). </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Para el 29 de junio de 1886, se firma el acta de fundación de Calarcá, mediante la protocolización hecha por la Junta Fundadora, integrada por los señores Pedro María Osorio, Jesús María Buitrago, Baltasar González, Román María Valencia y Segundo Henao, actuó como secretario Francisco Velásquez y testigos del acontecimiento los señores Luis Tabares, Manuel Ocampo y los hermanos Ramón y Juan de Jesús Herrera. </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Cuatro años después el Concejo Municipal de Salento, le otorgó al naciente territorio poblado, el carácter de Corregimiento. En el año de 1905, obtuvo la categoría de Municipio y se consolidó el Centro Poblado existente, como Cabecera Municipal.</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Las Tierras templadas de esta zona del país (1000-2000 m.s.n.m), sirvieron de enclave a una de las industrias más fructíferas de inicios de siglo XX en Colombia. En la década de los 20, el auge de la industria cafetera se evidenció en la región conocida geográficamente como la zona de la hoya del Quindío. “Aun en la hoya del Quindío, donde la colonización ha sido relativamente reciente y donde hoy, más que en cualquier otra parte de Colombia, el Café es el Rey, la mayor parte de los Cafetales se establecieron en tierras que habían sido anteriormente pastizales y selva nativa, y aunque el cultivo se ajusta admirablemente al patrón de colonización de los pequeños propietarios establecidos, nunca hizo parte del sistema inicial de colonización”. Este auge Cafetero se mantuvo constante hasta la década de los 90 donde el pacto de cuotas internacionales que regulaban esta Industria se rompió y el sector entró en crisis. </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El Municipio de Calarcá no fue ajeno a la violencia bipartidista de finales de los años 40, hasta entrada la década de los 60, que marcó el devenir del municipio, la región y el país. Durante la década de los 50 fue muy constante el corte institucional que sufrió el sistema democrático en el municipio, lo cual se puede deducir de los diferentes periodos en los que se tuvo alcaldes militares.</a:t>
          </a:r>
          <a:endParaRPr lang="es-ES" sz="1100" b="0">
            <a:solidFill>
              <a:schemeClr val="dk1"/>
            </a:solidFill>
            <a:effectLst/>
            <a:latin typeface="+mn-lt"/>
            <a:ea typeface="+mn-ea"/>
            <a:cs typeface="+mn-cs"/>
          </a:endParaRPr>
        </a:p>
        <a:p>
          <a:pPr algn="l"/>
          <a:endParaRPr lang="es-CO" sz="1000">
            <a:latin typeface="Gill Sans MT" panose="020B0502020104020203" pitchFamily="34" charset="0"/>
          </a:endParaRPr>
        </a:p>
      </xdr:txBody>
    </xdr:sp>
    <xdr:clientData/>
  </xdr:twoCellAnchor>
  <xdr:twoCellAnchor>
    <xdr:from>
      <xdr:col>25</xdr:col>
      <xdr:colOff>56649</xdr:colOff>
      <xdr:row>66</xdr:row>
      <xdr:rowOff>72694</xdr:rowOff>
    </xdr:from>
    <xdr:to>
      <xdr:col>42</xdr:col>
      <xdr:colOff>0</xdr:colOff>
      <xdr:row>74</xdr:row>
      <xdr:rowOff>150396</xdr:rowOff>
    </xdr:to>
    <xdr:sp macro="" textlink="">
      <xdr:nvSpPr>
        <xdr:cNvPr id="16" name="15 CuadroTexto">
          <a:extLst>
            <a:ext uri="{FF2B5EF4-FFF2-40B4-BE49-F238E27FC236}">
              <a16:creationId xmlns:a16="http://schemas.microsoft.com/office/drawing/2014/main" id="{00000000-0008-0000-0000-000010000000}"/>
            </a:ext>
          </a:extLst>
        </xdr:cNvPr>
        <xdr:cNvSpPr txBox="1"/>
      </xdr:nvSpPr>
      <xdr:spPr>
        <a:xfrm>
          <a:off x="3315202" y="10279483"/>
          <a:ext cx="2770772" cy="15214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0">
              <a:solidFill>
                <a:schemeClr val="dk1"/>
              </a:solidFill>
              <a:effectLst/>
              <a:latin typeface="+mn-lt"/>
              <a:ea typeface="+mn-ea"/>
              <a:cs typeface="+mn-cs"/>
            </a:rPr>
            <a:t>Adoptada oficialmente mediante el Acuerdo No. 17 de Agosto de 1.973, emanado del Honorable Concejo Municipal, conformada por tres franjas horizontales de igual tamaño: Verde, Blanca y Roja</a:t>
          </a:r>
          <a:endParaRPr lang="es-CO" sz="1050" b="0">
            <a:latin typeface="+mn-lt"/>
          </a:endParaRPr>
        </a:p>
      </xdr:txBody>
    </xdr:sp>
    <xdr:clientData/>
  </xdr:twoCellAnchor>
  <xdr:twoCellAnchor>
    <xdr:from>
      <xdr:col>22</xdr:col>
      <xdr:colOff>10026</xdr:colOff>
      <xdr:row>78</xdr:row>
      <xdr:rowOff>110289</xdr:rowOff>
    </xdr:from>
    <xdr:to>
      <xdr:col>42</xdr:col>
      <xdr:colOff>0</xdr:colOff>
      <xdr:row>93</xdr:row>
      <xdr:rowOff>110289</xdr:rowOff>
    </xdr:to>
    <xdr:sp macro="" textlink="">
      <xdr:nvSpPr>
        <xdr:cNvPr id="18" name="17 CuadroTexto">
          <a:extLst>
            <a:ext uri="{FF2B5EF4-FFF2-40B4-BE49-F238E27FC236}">
              <a16:creationId xmlns:a16="http://schemas.microsoft.com/office/drawing/2014/main" id="{00000000-0008-0000-0000-000012000000}"/>
            </a:ext>
          </a:extLst>
        </xdr:cNvPr>
        <xdr:cNvSpPr txBox="1"/>
      </xdr:nvSpPr>
      <xdr:spPr>
        <a:xfrm>
          <a:off x="2877552" y="14167184"/>
          <a:ext cx="3253037" cy="27071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0">
              <a:solidFill>
                <a:schemeClr val="dk1"/>
              </a:solidFill>
              <a:effectLst/>
              <a:latin typeface="+mn-lt"/>
              <a:ea typeface="+mn-ea"/>
              <a:cs typeface="+mn-cs"/>
            </a:rPr>
            <a:t>Adoptado oficialmente mediante Acuerdo 17 de Agosto de 1973, emanado del honorable Concejo Municipal. </a:t>
          </a:r>
          <a:endParaRPr lang="es-ES" sz="1100" b="0">
            <a:solidFill>
              <a:schemeClr val="dk1"/>
            </a:solidFill>
            <a:effectLst/>
            <a:latin typeface="+mn-lt"/>
            <a:ea typeface="+mn-ea"/>
            <a:cs typeface="+mn-cs"/>
          </a:endParaRPr>
        </a:p>
        <a:p>
          <a:r>
            <a:rPr lang="es-CO" sz="1100" b="0">
              <a:solidFill>
                <a:schemeClr val="dk1"/>
              </a:solidFill>
              <a:effectLst/>
              <a:latin typeface="+mn-lt"/>
              <a:ea typeface="+mn-ea"/>
              <a:cs typeface="+mn-cs"/>
            </a:rPr>
            <a:t>Forma: La del escudo español, compuesto, cortado y medio partido, cantón de jefe en sinople, cantón diestro de punta en blanco o plata y cantón siniestro de punta. Piezas honorables: sobre el cantón de jefe, la efigie del Cacique Calarcá de perfil, en oro, colocada en la parte central, mirando a la siniestra. En el cantón diestro, rama de café frutado, inclinada a la diestra. En el cantón siniestro, pluma clásica en oro, inclinada a la siniestra. Timbre en cimera corona real en oro y lambrequines que descienden por los contornos laterales del escudo hasta las dos terceras partes de los cantones de punta. </a:t>
          </a:r>
          <a:endParaRPr lang="es-ES" sz="1100" b="0">
            <a:solidFill>
              <a:schemeClr val="dk1"/>
            </a:solidFill>
            <a:effectLst/>
            <a:latin typeface="+mn-lt"/>
            <a:ea typeface="+mn-ea"/>
            <a:cs typeface="+mn-cs"/>
          </a:endParaRPr>
        </a:p>
        <a:p>
          <a:pPr algn="just"/>
          <a:endParaRPr lang="es-CO" sz="1050">
            <a:latin typeface="+mn-lt"/>
          </a:endParaRPr>
        </a:p>
      </xdr:txBody>
    </xdr:sp>
    <xdr:clientData/>
  </xdr:twoCellAnchor>
  <xdr:oneCellAnchor>
    <xdr:from>
      <xdr:col>98</xdr:col>
      <xdr:colOff>28575</xdr:colOff>
      <xdr:row>108</xdr:row>
      <xdr:rowOff>0</xdr:rowOff>
    </xdr:from>
    <xdr:ext cx="184731" cy="264560"/>
    <xdr:sp macro="" textlink="">
      <xdr:nvSpPr>
        <xdr:cNvPr id="19" name="18 CuadroTexto">
          <a:extLst>
            <a:ext uri="{FF2B5EF4-FFF2-40B4-BE49-F238E27FC236}">
              <a16:creationId xmlns:a16="http://schemas.microsoft.com/office/drawing/2014/main" id="{00000000-0008-0000-0000-000013000000}"/>
            </a:ext>
          </a:extLst>
        </xdr:cNvPr>
        <xdr:cNvSpPr txBox="1"/>
      </xdr:nvSpPr>
      <xdr:spPr>
        <a:xfrm>
          <a:off x="962025" y="154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41</xdr:col>
      <xdr:colOff>104775</xdr:colOff>
      <xdr:row>3</xdr:row>
      <xdr:rowOff>9525</xdr:rowOff>
    </xdr:from>
    <xdr:to>
      <xdr:col>87</xdr:col>
      <xdr:colOff>85725</xdr:colOff>
      <xdr:row>4</xdr:row>
      <xdr:rowOff>171449</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5572125" y="666750"/>
          <a:ext cx="6686550"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800" b="1">
              <a:solidFill>
                <a:schemeClr val="bg1"/>
              </a:solidFill>
              <a:latin typeface="Gill Sans MT" panose="020B0502020104020203" pitchFamily="34" charset="0"/>
            </a:rPr>
            <a:t>VIGENCIA 2022</a:t>
          </a:r>
        </a:p>
        <a:p>
          <a:pPr algn="r"/>
          <a:endParaRPr lang="es-CO" sz="1800" b="1">
            <a:solidFill>
              <a:schemeClr val="bg1"/>
            </a:solidFill>
            <a:latin typeface="Gill Sans MT" panose="020B0502020104020203" pitchFamily="34" charset="0"/>
          </a:endParaRPr>
        </a:p>
      </xdr:txBody>
    </xdr:sp>
    <xdr:clientData/>
  </xdr:twoCellAnchor>
  <xdr:twoCellAnchor>
    <xdr:from>
      <xdr:col>5</xdr:col>
      <xdr:colOff>28575</xdr:colOff>
      <xdr:row>384</xdr:row>
      <xdr:rowOff>19050</xdr:rowOff>
    </xdr:from>
    <xdr:to>
      <xdr:col>32</xdr:col>
      <xdr:colOff>123825</xdr:colOff>
      <xdr:row>385</xdr:row>
      <xdr:rowOff>161925</xdr:rowOff>
    </xdr:to>
    <xdr:sp macro="" textlink="">
      <xdr:nvSpPr>
        <xdr:cNvPr id="23" name="22 CuadroTexto">
          <a:extLst>
            <a:ext uri="{FF2B5EF4-FFF2-40B4-BE49-F238E27FC236}">
              <a16:creationId xmlns:a16="http://schemas.microsoft.com/office/drawing/2014/main" id="{00000000-0008-0000-0000-000017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 DEMOGRAFÍA</a:t>
          </a:r>
        </a:p>
      </xdr:txBody>
    </xdr:sp>
    <xdr:clientData/>
  </xdr:twoCellAnchor>
  <xdr:twoCellAnchor editAs="oneCell">
    <xdr:from>
      <xdr:col>0</xdr:col>
      <xdr:colOff>0</xdr:colOff>
      <xdr:row>384</xdr:row>
      <xdr:rowOff>0</xdr:rowOff>
    </xdr:from>
    <xdr:to>
      <xdr:col>4</xdr:col>
      <xdr:colOff>116671</xdr:colOff>
      <xdr:row>386</xdr:row>
      <xdr:rowOff>76200</xdr:rowOff>
    </xdr:to>
    <xdr:pic>
      <xdr:nvPicPr>
        <xdr:cNvPr id="28" name="27 Imagen" descr="C:\Users\AUXPLANEACION08\AppData\Local\Microsoft\Windows\Temporary Internet Files\Content.IE5\J21K44C9\Group_people_icon[1].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9940826"/>
          <a:ext cx="659800"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43</xdr:col>
      <xdr:colOff>57149</xdr:colOff>
      <xdr:row>423</xdr:row>
      <xdr:rowOff>171449</xdr:rowOff>
    </xdr:from>
    <xdr:to>
      <xdr:col>88</xdr:col>
      <xdr:colOff>47625</xdr:colOff>
      <xdr:row>443</xdr:row>
      <xdr:rowOff>180974</xdr:rowOff>
    </xdr:to>
    <xdr:graphicFrame macro="">
      <xdr:nvGraphicFramePr>
        <xdr:cNvPr id="24" name="23 Gráfico">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43</xdr:col>
      <xdr:colOff>9525</xdr:colOff>
      <xdr:row>460</xdr:row>
      <xdr:rowOff>501</xdr:rowOff>
    </xdr:from>
    <xdr:to>
      <xdr:col>88</xdr:col>
      <xdr:colOff>9524</xdr:colOff>
      <xdr:row>471</xdr:row>
      <xdr:rowOff>19049</xdr:rowOff>
    </xdr:to>
    <xdr:graphicFrame macro="">
      <xdr:nvGraphicFramePr>
        <xdr:cNvPr id="34" name="33 Gráfico">
          <a:extLst>
            <a:ext uri="{FF2B5EF4-FFF2-40B4-BE49-F238E27FC236}">
              <a16:creationId xmlns:a16="http://schemas.microsoft.com/office/drawing/2014/main" id="{00000000-0008-0000-0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44</xdr:col>
      <xdr:colOff>40821</xdr:colOff>
      <xdr:row>483</xdr:row>
      <xdr:rowOff>10026</xdr:rowOff>
    </xdr:from>
    <xdr:to>
      <xdr:col>88</xdr:col>
      <xdr:colOff>30079</xdr:colOff>
      <xdr:row>500</xdr:row>
      <xdr:rowOff>0</xdr:rowOff>
    </xdr:to>
    <xdr:graphicFrame macro="">
      <xdr:nvGraphicFramePr>
        <xdr:cNvPr id="26" name="25 Gráfico">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5</xdr:col>
      <xdr:colOff>28575</xdr:colOff>
      <xdr:row>556</xdr:row>
      <xdr:rowOff>19050</xdr:rowOff>
    </xdr:from>
    <xdr:to>
      <xdr:col>32</xdr:col>
      <xdr:colOff>123825</xdr:colOff>
      <xdr:row>557</xdr:row>
      <xdr:rowOff>161925</xdr:rowOff>
    </xdr:to>
    <xdr:sp macro="" textlink="">
      <xdr:nvSpPr>
        <xdr:cNvPr id="27" name="26 CuadroTexto">
          <a:extLst>
            <a:ext uri="{FF2B5EF4-FFF2-40B4-BE49-F238E27FC236}">
              <a16:creationId xmlns:a16="http://schemas.microsoft.com/office/drawing/2014/main" id="{00000000-0008-0000-0000-00001B000000}"/>
            </a:ext>
          </a:extLst>
        </xdr:cNvPr>
        <xdr:cNvSpPr txBox="1"/>
      </xdr:nvSpPr>
      <xdr:spPr>
        <a:xfrm>
          <a:off x="695325" y="58388250"/>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1II. SALUD Y BIENESTAR</a:t>
          </a:r>
        </a:p>
        <a:p>
          <a:endParaRPr lang="es-CO" sz="1600" b="1">
            <a:solidFill>
              <a:schemeClr val="bg1"/>
            </a:solidFill>
            <a:latin typeface="Gill Sans MT" panose="020B0502020104020203" pitchFamily="34" charset="0"/>
          </a:endParaRPr>
        </a:p>
        <a:p>
          <a:r>
            <a:rPr lang="es-CO" sz="1600" b="1">
              <a:solidFill>
                <a:schemeClr val="bg1"/>
              </a:solidFill>
              <a:latin typeface="Gill Sans MT" panose="020B0502020104020203" pitchFamily="34" charset="0"/>
            </a:rPr>
            <a:t>R</a:t>
          </a:r>
        </a:p>
      </xdr:txBody>
    </xdr:sp>
    <xdr:clientData/>
  </xdr:twoCellAnchor>
  <xdr:twoCellAnchor editAs="oneCell">
    <xdr:from>
      <xdr:col>0</xdr:col>
      <xdr:colOff>0</xdr:colOff>
      <xdr:row>556</xdr:row>
      <xdr:rowOff>1</xdr:rowOff>
    </xdr:from>
    <xdr:to>
      <xdr:col>4</xdr:col>
      <xdr:colOff>113036</xdr:colOff>
      <xdr:row>558</xdr:row>
      <xdr:rowOff>19048</xdr:rowOff>
    </xdr:to>
    <xdr:pic>
      <xdr:nvPicPr>
        <xdr:cNvPr id="35" name="34 Imagen" descr="C:\Users\AUXPLANEACION08\AppData\Local\Microsoft\Windows\Temporary Internet Files\Content.IE5\CBXU0F9Q\buena-salud-para-tu-corazon-620x360[1].jpg">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5334476"/>
          <a:ext cx="656165" cy="38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698</xdr:row>
      <xdr:rowOff>19050</xdr:rowOff>
    </xdr:from>
    <xdr:to>
      <xdr:col>32</xdr:col>
      <xdr:colOff>123825</xdr:colOff>
      <xdr:row>699</xdr:row>
      <xdr:rowOff>161925</xdr:rowOff>
    </xdr:to>
    <xdr:sp macro="" textlink="">
      <xdr:nvSpPr>
        <xdr:cNvPr id="30" name="29 CuadroTexto">
          <a:extLst>
            <a:ext uri="{FF2B5EF4-FFF2-40B4-BE49-F238E27FC236}">
              <a16:creationId xmlns:a16="http://schemas.microsoft.com/office/drawing/2014/main" id="{00000000-0008-0000-0000-00001E000000}"/>
            </a:ext>
          </a:extLst>
        </xdr:cNvPr>
        <xdr:cNvSpPr txBox="1"/>
      </xdr:nvSpPr>
      <xdr:spPr>
        <a:xfrm>
          <a:off x="695325" y="78838425"/>
          <a:ext cx="37909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1V. EDUCACIÓN</a:t>
          </a:r>
        </a:p>
      </xdr:txBody>
    </xdr:sp>
    <xdr:clientData/>
  </xdr:twoCellAnchor>
  <xdr:twoCellAnchor editAs="oneCell">
    <xdr:from>
      <xdr:col>0</xdr:col>
      <xdr:colOff>0</xdr:colOff>
      <xdr:row>697</xdr:row>
      <xdr:rowOff>161926</xdr:rowOff>
    </xdr:from>
    <xdr:to>
      <xdr:col>4</xdr:col>
      <xdr:colOff>28369</xdr:colOff>
      <xdr:row>700</xdr:row>
      <xdr:rowOff>8843</xdr:rowOff>
    </xdr:to>
    <xdr:pic>
      <xdr:nvPicPr>
        <xdr:cNvPr id="32" name="31 Imagen" descr="C:\Users\AUXPLANEACION08\AppData\Local\Microsoft\Windows\Temporary Internet Files\Content.IE5\POUUPF0M\educacion[1].png">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155382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43</xdr:col>
      <xdr:colOff>0</xdr:colOff>
      <xdr:row>734</xdr:row>
      <xdr:rowOff>0</xdr:rowOff>
    </xdr:from>
    <xdr:to>
      <xdr:col>88</xdr:col>
      <xdr:colOff>0</xdr:colOff>
      <xdr:row>748</xdr:row>
      <xdr:rowOff>171450</xdr:rowOff>
    </xdr:to>
    <xdr:graphicFrame macro="">
      <xdr:nvGraphicFramePr>
        <xdr:cNvPr id="36" name="35 Gráfico">
          <a:extLst>
            <a:ext uri="{FF2B5EF4-FFF2-40B4-BE49-F238E27FC236}">
              <a16:creationId xmlns:a16="http://schemas.microsoft.com/office/drawing/2014/main" id="{00000000-0008-0000-0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43</xdr:col>
      <xdr:colOff>1</xdr:colOff>
      <xdr:row>794</xdr:row>
      <xdr:rowOff>171450</xdr:rowOff>
    </xdr:from>
    <xdr:to>
      <xdr:col>88</xdr:col>
      <xdr:colOff>9525</xdr:colOff>
      <xdr:row>812</xdr:row>
      <xdr:rowOff>161925</xdr:rowOff>
    </xdr:to>
    <xdr:graphicFrame macro="">
      <xdr:nvGraphicFramePr>
        <xdr:cNvPr id="39" name="38 Gráfico">
          <a:extLst>
            <a:ext uri="{FF2B5EF4-FFF2-40B4-BE49-F238E27FC236}">
              <a16:creationId xmlns:a16="http://schemas.microsoft.com/office/drawing/2014/main" id="{00000000-0008-0000-0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40216</xdr:colOff>
      <xdr:row>794</xdr:row>
      <xdr:rowOff>169333</xdr:rowOff>
    </xdr:from>
    <xdr:to>
      <xdr:col>42</xdr:col>
      <xdr:colOff>0</xdr:colOff>
      <xdr:row>812</xdr:row>
      <xdr:rowOff>178858</xdr:rowOff>
    </xdr:to>
    <xdr:graphicFrame macro="">
      <xdr:nvGraphicFramePr>
        <xdr:cNvPr id="37" name="36 Gráfico">
          <a:extLst>
            <a:ext uri="{FF2B5EF4-FFF2-40B4-BE49-F238E27FC236}">
              <a16:creationId xmlns:a16="http://schemas.microsoft.com/office/drawing/2014/main" id="{00000000-0008-0000-0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113242</xdr:colOff>
      <xdr:row>816</xdr:row>
      <xdr:rowOff>139700</xdr:rowOff>
    </xdr:from>
    <xdr:to>
      <xdr:col>42</xdr:col>
      <xdr:colOff>0</xdr:colOff>
      <xdr:row>831</xdr:row>
      <xdr:rowOff>167217</xdr:rowOff>
    </xdr:to>
    <xdr:graphicFrame macro="">
      <xdr:nvGraphicFramePr>
        <xdr:cNvPr id="38" name="37 Gráfico">
          <a:extLst>
            <a:ext uri="{FF2B5EF4-FFF2-40B4-BE49-F238E27FC236}">
              <a16:creationId xmlns:a16="http://schemas.microsoft.com/office/drawing/2014/main" id="{00000000-0008-0000-0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28575</xdr:colOff>
      <xdr:row>854</xdr:row>
      <xdr:rowOff>19050</xdr:rowOff>
    </xdr:from>
    <xdr:to>
      <xdr:col>32</xdr:col>
      <xdr:colOff>123825</xdr:colOff>
      <xdr:row>855</xdr:row>
      <xdr:rowOff>161925</xdr:rowOff>
    </xdr:to>
    <xdr:sp macro="" textlink="">
      <xdr:nvSpPr>
        <xdr:cNvPr id="41" name="40 CuadroTexto">
          <a:extLst>
            <a:ext uri="{FF2B5EF4-FFF2-40B4-BE49-F238E27FC236}">
              <a16:creationId xmlns:a16="http://schemas.microsoft.com/office/drawing/2014/main" id="{00000000-0008-0000-0000-000029000000}"/>
            </a:ext>
          </a:extLst>
        </xdr:cNvPr>
        <xdr:cNvSpPr txBox="1"/>
      </xdr:nvSpPr>
      <xdr:spPr>
        <a:xfrm>
          <a:off x="695325" y="6146482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 SERVICIOS PÚBLICOS</a:t>
          </a:r>
        </a:p>
      </xdr:txBody>
    </xdr:sp>
    <xdr:clientData/>
  </xdr:twoCellAnchor>
  <xdr:oneCellAnchor>
    <xdr:from>
      <xdr:col>0</xdr:col>
      <xdr:colOff>0</xdr:colOff>
      <xdr:row>853</xdr:row>
      <xdr:rowOff>161926</xdr:rowOff>
    </xdr:from>
    <xdr:ext cx="571498" cy="389840"/>
    <xdr:pic>
      <xdr:nvPicPr>
        <xdr:cNvPr id="42" name="41 Imagen" descr="C:\Users\AUXPLANEACION08\AppData\Local\Microsoft\Windows\Temporary Internet Files\Content.IE5\POUUPF0M\educacion[1].png">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6144577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125302</xdr:colOff>
      <xdr:row>930</xdr:row>
      <xdr:rowOff>164808</xdr:rowOff>
    </xdr:from>
    <xdr:to>
      <xdr:col>42</xdr:col>
      <xdr:colOff>104022</xdr:colOff>
      <xdr:row>949</xdr:row>
      <xdr:rowOff>174835</xdr:rowOff>
    </xdr:to>
    <xdr:graphicFrame macro="">
      <xdr:nvGraphicFramePr>
        <xdr:cNvPr id="40" name="39 Gráfico">
          <a:extLst>
            <a:ext uri="{FF2B5EF4-FFF2-40B4-BE49-F238E27FC236}">
              <a16:creationId xmlns:a16="http://schemas.microsoft.com/office/drawing/2014/main"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43</xdr:col>
      <xdr:colOff>169070</xdr:colOff>
      <xdr:row>930</xdr:row>
      <xdr:rowOff>154782</xdr:rowOff>
    </xdr:from>
    <xdr:to>
      <xdr:col>88</xdr:col>
      <xdr:colOff>119062</xdr:colOff>
      <xdr:row>949</xdr:row>
      <xdr:rowOff>174835</xdr:rowOff>
    </xdr:to>
    <xdr:graphicFrame macro="">
      <xdr:nvGraphicFramePr>
        <xdr:cNvPr id="44" name="43 Gráfico">
          <a:extLst>
            <a:ext uri="{FF2B5EF4-FFF2-40B4-BE49-F238E27FC236}">
              <a16:creationId xmlns:a16="http://schemas.microsoft.com/office/drawing/2014/main" id="{00000000-0008-0000-0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20275</xdr:colOff>
      <xdr:row>956</xdr:row>
      <xdr:rowOff>5513</xdr:rowOff>
    </xdr:from>
    <xdr:to>
      <xdr:col>42</xdr:col>
      <xdr:colOff>83943</xdr:colOff>
      <xdr:row>973</xdr:row>
      <xdr:rowOff>5514</xdr:rowOff>
    </xdr:to>
    <xdr:graphicFrame macro="">
      <xdr:nvGraphicFramePr>
        <xdr:cNvPr id="45" name="44 Gráfico">
          <a:extLst>
            <a:ext uri="{FF2B5EF4-FFF2-40B4-BE49-F238E27FC236}">
              <a16:creationId xmlns:a16="http://schemas.microsoft.com/office/drawing/2014/main" id="{00000000-0008-0000-0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43</xdr:col>
      <xdr:colOff>133349</xdr:colOff>
      <xdr:row>955</xdr:row>
      <xdr:rowOff>0</xdr:rowOff>
    </xdr:from>
    <xdr:to>
      <xdr:col>87</xdr:col>
      <xdr:colOff>104775</xdr:colOff>
      <xdr:row>972</xdr:row>
      <xdr:rowOff>19050</xdr:rowOff>
    </xdr:to>
    <xdr:graphicFrame macro="">
      <xdr:nvGraphicFramePr>
        <xdr:cNvPr id="46" name="45 Gráfico">
          <a:extLst>
            <a:ext uri="{FF2B5EF4-FFF2-40B4-BE49-F238E27FC236}">
              <a16:creationId xmlns:a16="http://schemas.microsoft.com/office/drawing/2014/main"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28575</xdr:colOff>
      <xdr:row>974</xdr:row>
      <xdr:rowOff>19050</xdr:rowOff>
    </xdr:from>
    <xdr:to>
      <xdr:col>32</xdr:col>
      <xdr:colOff>123825</xdr:colOff>
      <xdr:row>975</xdr:row>
      <xdr:rowOff>161925</xdr:rowOff>
    </xdr:to>
    <xdr:sp macro="" textlink="">
      <xdr:nvSpPr>
        <xdr:cNvPr id="47" name="46 CuadroTexto">
          <a:extLst>
            <a:ext uri="{FF2B5EF4-FFF2-40B4-BE49-F238E27FC236}">
              <a16:creationId xmlns:a16="http://schemas.microsoft.com/office/drawing/2014/main" id="{00000000-0008-0000-0000-00002F000000}"/>
            </a:ext>
          </a:extLst>
        </xdr:cNvPr>
        <xdr:cNvSpPr txBox="1"/>
      </xdr:nvSpPr>
      <xdr:spPr>
        <a:xfrm>
          <a:off x="695325" y="14507527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 VÍAS Y TRANSPORTE</a:t>
          </a:r>
        </a:p>
      </xdr:txBody>
    </xdr:sp>
    <xdr:clientData/>
  </xdr:twoCellAnchor>
  <xdr:twoCellAnchor editAs="oneCell">
    <xdr:from>
      <xdr:col>0</xdr:col>
      <xdr:colOff>1</xdr:colOff>
      <xdr:row>973</xdr:row>
      <xdr:rowOff>161925</xdr:rowOff>
    </xdr:from>
    <xdr:to>
      <xdr:col>4</xdr:col>
      <xdr:colOff>32255</xdr:colOff>
      <xdr:row>976</xdr:row>
      <xdr:rowOff>10629</xdr:rowOff>
    </xdr:to>
    <xdr:pic>
      <xdr:nvPicPr>
        <xdr:cNvPr id="51"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 y="165125400"/>
          <a:ext cx="575383" cy="391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43</xdr:col>
      <xdr:colOff>23813</xdr:colOff>
      <xdr:row>1053</xdr:row>
      <xdr:rowOff>176576</xdr:rowOff>
    </xdr:from>
    <xdr:to>
      <xdr:col>88</xdr:col>
      <xdr:colOff>38100</xdr:colOff>
      <xdr:row>1071</xdr:row>
      <xdr:rowOff>8659</xdr:rowOff>
    </xdr:to>
    <xdr:graphicFrame macro="">
      <xdr:nvGraphicFramePr>
        <xdr:cNvPr id="9" name="8 Gráfico">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18548</xdr:colOff>
      <xdr:row>1073</xdr:row>
      <xdr:rowOff>9024</xdr:rowOff>
    </xdr:from>
    <xdr:to>
      <xdr:col>34</xdr:col>
      <xdr:colOff>113799</xdr:colOff>
      <xdr:row>1074</xdr:row>
      <xdr:rowOff>151899</xdr:rowOff>
    </xdr:to>
    <xdr:sp macro="" textlink="">
      <xdr:nvSpPr>
        <xdr:cNvPr id="49" name="46 CuadroTexto">
          <a:extLst>
            <a:ext uri="{FF2B5EF4-FFF2-40B4-BE49-F238E27FC236}">
              <a16:creationId xmlns:a16="http://schemas.microsoft.com/office/drawing/2014/main" id="{00000000-0008-0000-0000-000031000000}"/>
            </a:ext>
          </a:extLst>
        </xdr:cNvPr>
        <xdr:cNvSpPr txBox="1"/>
      </xdr:nvSpPr>
      <xdr:spPr>
        <a:xfrm>
          <a:off x="930943" y="184382945"/>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a:t>
          </a:r>
          <a:r>
            <a:rPr lang="es-CO" sz="1600" b="1" baseline="0">
              <a:solidFill>
                <a:schemeClr val="bg1"/>
              </a:solidFill>
              <a:latin typeface="Gill Sans MT" panose="020B0502020104020203" pitchFamily="34" charset="0"/>
            </a:rPr>
            <a:t> EQUIPAMIENTO</a:t>
          </a:r>
        </a:p>
        <a:p>
          <a:endParaRPr lang="es-CO" sz="1600" b="1">
            <a:solidFill>
              <a:schemeClr val="bg1"/>
            </a:solidFill>
            <a:latin typeface="Gill Sans MT" panose="020B0502020104020203" pitchFamily="34" charset="0"/>
          </a:endParaRPr>
        </a:p>
      </xdr:txBody>
    </xdr:sp>
    <xdr:clientData/>
  </xdr:twoCellAnchor>
  <xdr:oneCellAnchor>
    <xdr:from>
      <xdr:col>0</xdr:col>
      <xdr:colOff>100933</xdr:colOff>
      <xdr:row>1072</xdr:row>
      <xdr:rowOff>159919</xdr:rowOff>
    </xdr:from>
    <xdr:ext cx="600783" cy="382103"/>
    <xdr:pic>
      <xdr:nvPicPr>
        <xdr:cNvPr id="50"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00933" y="180122261"/>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78706</xdr:colOff>
      <xdr:row>1136</xdr:row>
      <xdr:rowOff>29076</xdr:rowOff>
    </xdr:from>
    <xdr:to>
      <xdr:col>33</xdr:col>
      <xdr:colOff>43615</xdr:colOff>
      <xdr:row>1137</xdr:row>
      <xdr:rowOff>171951</xdr:rowOff>
    </xdr:to>
    <xdr:sp macro="" textlink="">
      <xdr:nvSpPr>
        <xdr:cNvPr id="48" name="46 CuadroTexto">
          <a:extLst>
            <a:ext uri="{FF2B5EF4-FFF2-40B4-BE49-F238E27FC236}">
              <a16:creationId xmlns:a16="http://schemas.microsoft.com/office/drawing/2014/main" id="{00000000-0008-0000-0000-000030000000}"/>
            </a:ext>
          </a:extLst>
        </xdr:cNvPr>
        <xdr:cNvSpPr txBox="1"/>
      </xdr:nvSpPr>
      <xdr:spPr>
        <a:xfrm>
          <a:off x="730417" y="189095313"/>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VIII.</a:t>
          </a:r>
          <a:r>
            <a:rPr lang="es-CO" sz="1600" b="1" baseline="0">
              <a:solidFill>
                <a:schemeClr val="bg1"/>
              </a:solidFill>
              <a:latin typeface="Gill Sans MT" panose="020B0502020104020203" pitchFamily="34" charset="0"/>
            </a:rPr>
            <a:t> SECTOR AGROPECUARIO</a:t>
          </a:r>
        </a:p>
        <a:p>
          <a:endParaRPr lang="es-CO" sz="1600" b="1">
            <a:solidFill>
              <a:schemeClr val="bg1"/>
            </a:solidFill>
            <a:latin typeface="Gill Sans MT" panose="020B0502020104020203" pitchFamily="34" charset="0"/>
          </a:endParaRPr>
        </a:p>
      </xdr:txBody>
    </xdr:sp>
    <xdr:clientData/>
  </xdr:twoCellAnchor>
  <xdr:twoCellAnchor>
    <xdr:from>
      <xdr:col>5</xdr:col>
      <xdr:colOff>28575</xdr:colOff>
      <xdr:row>1215</xdr:row>
      <xdr:rowOff>19050</xdr:rowOff>
    </xdr:from>
    <xdr:to>
      <xdr:col>42</xdr:col>
      <xdr:colOff>0</xdr:colOff>
      <xdr:row>1216</xdr:row>
      <xdr:rowOff>161925</xdr:rowOff>
    </xdr:to>
    <xdr:sp macro="" textlink="">
      <xdr:nvSpPr>
        <xdr:cNvPr id="53" name="52 CuadroTexto">
          <a:extLst>
            <a:ext uri="{FF2B5EF4-FFF2-40B4-BE49-F238E27FC236}">
              <a16:creationId xmlns:a16="http://schemas.microsoft.com/office/drawing/2014/main" id="{00000000-0008-0000-0000-000035000000}"/>
            </a:ext>
          </a:extLst>
        </xdr:cNvPr>
        <xdr:cNvSpPr txBox="1"/>
      </xdr:nvSpPr>
      <xdr:spPr>
        <a:xfrm>
          <a:off x="695325" y="1850707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 CATASTRO Y PROPIEDAD RAÍZ </a:t>
          </a:r>
        </a:p>
      </xdr:txBody>
    </xdr:sp>
    <xdr:clientData/>
  </xdr:twoCellAnchor>
  <xdr:oneCellAnchor>
    <xdr:from>
      <xdr:col>0</xdr:col>
      <xdr:colOff>0</xdr:colOff>
      <xdr:row>1214</xdr:row>
      <xdr:rowOff>161926</xdr:rowOff>
    </xdr:from>
    <xdr:ext cx="571498" cy="389840"/>
    <xdr:pic>
      <xdr:nvPicPr>
        <xdr:cNvPr id="54" name="53 Imagen" descr="C:\Users\AUXPLANEACION08\AppData\Local\Microsoft\Windows\Temporary Internet Files\Content.IE5\POUUPF0M\educacion[1].png">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850326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1263</xdr:row>
      <xdr:rowOff>19050</xdr:rowOff>
    </xdr:from>
    <xdr:to>
      <xdr:col>42</xdr:col>
      <xdr:colOff>0</xdr:colOff>
      <xdr:row>1264</xdr:row>
      <xdr:rowOff>161925</xdr:rowOff>
    </xdr:to>
    <xdr:sp macro="" textlink="">
      <xdr:nvSpPr>
        <xdr:cNvPr id="55" name="54 CuadroTexto">
          <a:extLst>
            <a:ext uri="{FF2B5EF4-FFF2-40B4-BE49-F238E27FC236}">
              <a16:creationId xmlns:a16="http://schemas.microsoft.com/office/drawing/2014/main" id="{00000000-0008-0000-0000-000037000000}"/>
            </a:ext>
          </a:extLst>
        </xdr:cNvPr>
        <xdr:cNvSpPr txBox="1"/>
      </xdr:nvSpPr>
      <xdr:spPr>
        <a:xfrm>
          <a:off x="695325" y="1915858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a:t>
          </a:r>
          <a:r>
            <a:rPr lang="es-CO" sz="1600" b="1" baseline="0">
              <a:solidFill>
                <a:schemeClr val="bg1"/>
              </a:solidFill>
              <a:latin typeface="Gill Sans MT" panose="020B0502020104020203" pitchFamily="34" charset="0"/>
            </a:rPr>
            <a:t> TURISMO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1262</xdr:row>
      <xdr:rowOff>152401</xdr:rowOff>
    </xdr:from>
    <xdr:ext cx="571498" cy="389840"/>
    <xdr:pic>
      <xdr:nvPicPr>
        <xdr:cNvPr id="56" name="55 Imagen" descr="C:\Users\AUXPLANEACION08\AppData\Local\Microsoft\Windows\Temporary Internet Files\Content.IE5\POUUPF0M\educacion[1].png">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91538226"/>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1304</xdr:row>
      <xdr:rowOff>19050</xdr:rowOff>
    </xdr:from>
    <xdr:to>
      <xdr:col>42</xdr:col>
      <xdr:colOff>0</xdr:colOff>
      <xdr:row>1305</xdr:row>
      <xdr:rowOff>161925</xdr:rowOff>
    </xdr:to>
    <xdr:sp macro="" textlink="">
      <xdr:nvSpPr>
        <xdr:cNvPr id="57" name="56 CuadroTexto">
          <a:extLst>
            <a:ext uri="{FF2B5EF4-FFF2-40B4-BE49-F238E27FC236}">
              <a16:creationId xmlns:a16="http://schemas.microsoft.com/office/drawing/2014/main" id="{00000000-0008-0000-0000-000039000000}"/>
            </a:ext>
          </a:extLst>
        </xdr:cNvPr>
        <xdr:cNvSpPr txBox="1"/>
      </xdr:nvSpPr>
      <xdr:spPr>
        <a:xfrm>
          <a:off x="678007" y="208668505"/>
          <a:ext cx="4973782" cy="32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a:t>
          </a:r>
          <a:r>
            <a:rPr lang="es-CO" sz="1600" b="1" baseline="0">
              <a:solidFill>
                <a:schemeClr val="bg1"/>
              </a:solidFill>
              <a:latin typeface="Gill Sans MT" panose="020B0502020104020203" pitchFamily="34" charset="0"/>
            </a:rPr>
            <a:t> FINANZAS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1303</xdr:row>
      <xdr:rowOff>152401</xdr:rowOff>
    </xdr:from>
    <xdr:ext cx="571498" cy="389840"/>
    <xdr:pic>
      <xdr:nvPicPr>
        <xdr:cNvPr id="58" name="57 Imagen" descr="C:\Users\AUXPLANEACION08\AppData\Local\Microsoft\Windows\Temporary Internet Files\Content.IE5\POUUPF0M\educacion[1].png">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0862001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127556</xdr:colOff>
      <xdr:row>1402</xdr:row>
      <xdr:rowOff>158193</xdr:rowOff>
    </xdr:from>
    <xdr:to>
      <xdr:col>42</xdr:col>
      <xdr:colOff>21723</xdr:colOff>
      <xdr:row>1419</xdr:row>
      <xdr:rowOff>20609</xdr:rowOff>
    </xdr:to>
    <xdr:graphicFrame macro="">
      <xdr:nvGraphicFramePr>
        <xdr:cNvPr id="62" name="61 Gráfico">
          <a:extLst>
            <a:ext uri="{FF2B5EF4-FFF2-40B4-BE49-F238E27FC236}">
              <a16:creationId xmlns:a16="http://schemas.microsoft.com/office/drawing/2014/main" id="{00000000-0008-0000-0000-00003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42</xdr:col>
      <xdr:colOff>120317</xdr:colOff>
      <xdr:row>1402</xdr:row>
      <xdr:rowOff>137360</xdr:rowOff>
    </xdr:from>
    <xdr:to>
      <xdr:col>87</xdr:col>
      <xdr:colOff>130342</xdr:colOff>
      <xdr:row>1418</xdr:row>
      <xdr:rowOff>160421</xdr:rowOff>
    </xdr:to>
    <xdr:graphicFrame macro="">
      <xdr:nvGraphicFramePr>
        <xdr:cNvPr id="64" name="63 Gráfico">
          <a:extLst>
            <a:ext uri="{FF2B5EF4-FFF2-40B4-BE49-F238E27FC236}">
              <a16:creationId xmlns:a16="http://schemas.microsoft.com/office/drawing/2014/main" id="{00000000-0008-0000-0000-00004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42</xdr:col>
      <xdr:colOff>130341</xdr:colOff>
      <xdr:row>542</xdr:row>
      <xdr:rowOff>1</xdr:rowOff>
    </xdr:from>
    <xdr:to>
      <xdr:col>88</xdr:col>
      <xdr:colOff>30078</xdr:colOff>
      <xdr:row>553</xdr:row>
      <xdr:rowOff>1</xdr:rowOff>
    </xdr:to>
    <xdr:graphicFrame macro="">
      <xdr:nvGraphicFramePr>
        <xdr:cNvPr id="59" name="58 Gráfico">
          <a:extLst>
            <a:ext uri="{FF2B5EF4-FFF2-40B4-BE49-F238E27FC236}">
              <a16:creationId xmlns:a16="http://schemas.microsoft.com/office/drawing/2014/main"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twoCellAnchor>
  <xdr:twoCellAnchor>
    <xdr:from>
      <xdr:col>42</xdr:col>
      <xdr:colOff>84663</xdr:colOff>
      <xdr:row>668</xdr:row>
      <xdr:rowOff>105833</xdr:rowOff>
    </xdr:from>
    <xdr:to>
      <xdr:col>87</xdr:col>
      <xdr:colOff>127000</xdr:colOff>
      <xdr:row>675</xdr:row>
      <xdr:rowOff>148167</xdr:rowOff>
    </xdr:to>
    <xdr:graphicFrame macro="">
      <xdr:nvGraphicFramePr>
        <xdr:cNvPr id="67" name="66 Gráfico">
          <a:extLst>
            <a:ext uri="{FF2B5EF4-FFF2-40B4-BE49-F238E27FC236}">
              <a16:creationId xmlns:a16="http://schemas.microsoft.com/office/drawing/2014/main" id="{00000000-0008-0000-00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twoCellAnchor>
  <xdr:twoCellAnchor>
    <xdr:from>
      <xdr:col>44</xdr:col>
      <xdr:colOff>63500</xdr:colOff>
      <xdr:row>67</xdr:row>
      <xdr:rowOff>137584</xdr:rowOff>
    </xdr:from>
    <xdr:to>
      <xdr:col>61</xdr:col>
      <xdr:colOff>84667</xdr:colOff>
      <xdr:row>94</xdr:row>
      <xdr:rowOff>30079</xdr:rowOff>
    </xdr:to>
    <xdr:sp macro="" textlink="">
      <xdr:nvSpPr>
        <xdr:cNvPr id="72" name="15 CuadroTexto">
          <a:extLst>
            <a:ext uri="{FF2B5EF4-FFF2-40B4-BE49-F238E27FC236}">
              <a16:creationId xmlns:a16="http://schemas.microsoft.com/office/drawing/2014/main" id="{00000000-0008-0000-0000-000048000000}"/>
            </a:ext>
          </a:extLst>
        </xdr:cNvPr>
        <xdr:cNvSpPr txBox="1"/>
      </xdr:nvSpPr>
      <xdr:spPr>
        <a:xfrm>
          <a:off x="6520447" y="12209268"/>
          <a:ext cx="2236983" cy="47652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AR" sz="1000" b="0" i="1">
              <a:solidFill>
                <a:schemeClr val="dk1"/>
              </a:solidFill>
              <a:effectLst/>
              <a:latin typeface="+mn-lt"/>
              <a:ea typeface="+mn-ea"/>
              <a:cs typeface="+mn-cs"/>
            </a:rPr>
            <a:t>Del cacique temible heredaste,</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La bravura el coraje, el valor,</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De la patria eres hija mimada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Que pregona riqueza, esplendor.</a:t>
          </a:r>
        </a:p>
        <a:p>
          <a:endParaRPr lang="es-ES" sz="1000" b="0">
            <a:solidFill>
              <a:schemeClr val="dk1"/>
            </a:solidFill>
            <a:effectLst/>
            <a:latin typeface="+mn-lt"/>
            <a:ea typeface="+mn-ea"/>
            <a:cs typeface="+mn-cs"/>
          </a:endParaRPr>
        </a:p>
        <a:p>
          <a:r>
            <a:rPr lang="es-AR" sz="1000" b="0" i="1">
              <a:solidFill>
                <a:schemeClr val="dk1"/>
              </a:solidFill>
              <a:effectLst/>
              <a:latin typeface="+mn-lt"/>
              <a:ea typeface="+mn-ea"/>
              <a:cs typeface="+mn-cs"/>
            </a:rPr>
            <a:t>A tus campos, colinas y valles</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Con derroche natura premió</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eres joven gentil y galante</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que en la fronda del valle surgió.</a:t>
          </a:r>
        </a:p>
        <a:p>
          <a:endParaRPr lang="es-ES" sz="1000" b="0">
            <a:solidFill>
              <a:schemeClr val="dk1"/>
            </a:solidFill>
            <a:effectLst/>
            <a:latin typeface="+mn-lt"/>
            <a:ea typeface="+mn-ea"/>
            <a:cs typeface="+mn-cs"/>
          </a:endParaRPr>
        </a:p>
        <a:p>
          <a:r>
            <a:rPr lang="es-AR" sz="1000" b="0" i="1">
              <a:solidFill>
                <a:schemeClr val="dk1"/>
              </a:solidFill>
              <a:effectLst/>
              <a:latin typeface="+mn-lt"/>
              <a:ea typeface="+mn-ea"/>
              <a:cs typeface="+mn-cs"/>
            </a:rPr>
            <a:t>Tus colinas, entrañas de oro,</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por los ríos lo dejas correr</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tus campos de verde esmeralda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los matiza de rojo el café.</a:t>
          </a:r>
        </a:p>
        <a:p>
          <a:endParaRPr lang="es-ES" sz="1000" b="0">
            <a:solidFill>
              <a:schemeClr val="dk1"/>
            </a:solidFill>
            <a:effectLst/>
            <a:latin typeface="+mn-lt"/>
            <a:ea typeface="+mn-ea"/>
            <a:cs typeface="+mn-cs"/>
          </a:endParaRPr>
        </a:p>
        <a:p>
          <a:r>
            <a:rPr lang="es-AR" sz="1000" b="0" i="1">
              <a:solidFill>
                <a:schemeClr val="dk1"/>
              </a:solidFill>
              <a:effectLst/>
              <a:latin typeface="+mn-lt"/>
              <a:ea typeface="+mn-ea"/>
              <a:cs typeface="+mn-cs"/>
            </a:rPr>
            <a:t>El trabajo estimula a tus hijos</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que en civismo no tienen rival,</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en matronas de noble linaje</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su orgullo fundó la ciudad.</a:t>
          </a:r>
        </a:p>
        <a:p>
          <a:endParaRPr lang="es-ES" sz="1000" b="0">
            <a:solidFill>
              <a:schemeClr val="dk1"/>
            </a:solidFill>
            <a:effectLst/>
            <a:latin typeface="+mn-lt"/>
            <a:ea typeface="+mn-ea"/>
            <a:cs typeface="+mn-cs"/>
          </a:endParaRPr>
        </a:p>
        <a:p>
          <a:r>
            <a:rPr lang="es-AR" sz="1000" b="0" i="1">
              <a:solidFill>
                <a:schemeClr val="dk1"/>
              </a:solidFill>
              <a:effectLst/>
              <a:latin typeface="+mn-lt"/>
              <a:ea typeface="+mn-ea"/>
              <a:cs typeface="+mn-cs"/>
            </a:rPr>
            <a:t>En la paz del cortijo se amasa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con fecundo sudor nuestro pan,</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la sierra, el plantío y la vaga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son un himno al trabajo, al afán.</a:t>
          </a:r>
        </a:p>
        <a:p>
          <a:endParaRPr lang="es-ES" sz="1000" b="0">
            <a:solidFill>
              <a:schemeClr val="dk1"/>
            </a:solidFill>
            <a:effectLst/>
            <a:latin typeface="+mn-lt"/>
            <a:ea typeface="+mn-ea"/>
            <a:cs typeface="+mn-cs"/>
          </a:endParaRPr>
        </a:p>
      </xdr:txBody>
    </xdr:sp>
    <xdr:clientData/>
  </xdr:twoCellAnchor>
  <xdr:twoCellAnchor>
    <xdr:from>
      <xdr:col>63</xdr:col>
      <xdr:colOff>31750</xdr:colOff>
      <xdr:row>69</xdr:row>
      <xdr:rowOff>130342</xdr:rowOff>
    </xdr:from>
    <xdr:to>
      <xdr:col>79</xdr:col>
      <xdr:colOff>40105</xdr:colOff>
      <xdr:row>79</xdr:row>
      <xdr:rowOff>120316</xdr:rowOff>
    </xdr:to>
    <xdr:sp macro="" textlink="">
      <xdr:nvSpPr>
        <xdr:cNvPr id="74" name="15 CuadroTexto">
          <a:extLst>
            <a:ext uri="{FF2B5EF4-FFF2-40B4-BE49-F238E27FC236}">
              <a16:creationId xmlns:a16="http://schemas.microsoft.com/office/drawing/2014/main" id="{00000000-0008-0000-0000-00004A000000}"/>
            </a:ext>
          </a:extLst>
        </xdr:cNvPr>
        <xdr:cNvSpPr txBox="1"/>
      </xdr:nvSpPr>
      <xdr:spPr>
        <a:xfrm>
          <a:off x="8965197" y="12562974"/>
          <a:ext cx="2194092" cy="17947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AR" sz="1000" b="0" i="1">
              <a:solidFill>
                <a:schemeClr val="dk1"/>
              </a:solidFill>
              <a:effectLst/>
              <a:latin typeface="+mn-lt"/>
              <a:ea typeface="+mn-ea"/>
              <a:cs typeface="+mn-cs"/>
            </a:rPr>
            <a:t>Por doquier, tu nombre blasona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de la raza civismo y poder,</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porque tienes anhelos de gloria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es prolijo tu afán de ascender.</a:t>
          </a:r>
        </a:p>
        <a:p>
          <a:endParaRPr lang="es-ES" sz="1000">
            <a:effectLst/>
          </a:endParaRPr>
        </a:p>
        <a:p>
          <a:r>
            <a:rPr lang="es-AR" sz="1000" b="0" i="1">
              <a:solidFill>
                <a:schemeClr val="dk1"/>
              </a:solidFill>
              <a:effectLst/>
              <a:latin typeface="+mn-lt"/>
              <a:ea typeface="+mn-ea"/>
              <a:cs typeface="+mn-cs"/>
            </a:rPr>
            <a:t>Te fundaron valientes sin odio4</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veteranos patriarcas del bien</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que la patria consagra orgullosa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como ejemplo a tus hijos también</a:t>
          </a:r>
          <a:endParaRPr lang="es-ES" sz="1000">
            <a:effectLst/>
          </a:endParaRPr>
        </a:p>
        <a:p>
          <a:endParaRPr lang="es-CO" sz="1050">
            <a:effectLst/>
          </a:endParaRPr>
        </a:p>
      </xdr:txBody>
    </xdr:sp>
    <xdr:clientData/>
  </xdr:twoCellAnchor>
  <xdr:twoCellAnchor>
    <xdr:from>
      <xdr:col>42</xdr:col>
      <xdr:colOff>74083</xdr:colOff>
      <xdr:row>661</xdr:row>
      <xdr:rowOff>42332</xdr:rowOff>
    </xdr:from>
    <xdr:to>
      <xdr:col>87</xdr:col>
      <xdr:colOff>116416</xdr:colOff>
      <xdr:row>668</xdr:row>
      <xdr:rowOff>84667</xdr:rowOff>
    </xdr:to>
    <xdr:graphicFrame macro="">
      <xdr:nvGraphicFramePr>
        <xdr:cNvPr id="60" name="64 Gráfico">
          <a:extLst>
            <a:ext uri="{FF2B5EF4-FFF2-40B4-BE49-F238E27FC236}">
              <a16:creationId xmlns:a16="http://schemas.microsoft.com/office/drawing/2014/main" id="{00000000-0008-0000-0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twoCellAnchor>
  <xdr:twoCellAnchor editAs="oneCell">
    <xdr:from>
      <xdr:col>37</xdr:col>
      <xdr:colOff>80210</xdr:colOff>
      <xdr:row>6</xdr:row>
      <xdr:rowOff>70183</xdr:rowOff>
    </xdr:from>
    <xdr:to>
      <xdr:col>47</xdr:col>
      <xdr:colOff>91542</xdr:colOff>
      <xdr:row>19</xdr:row>
      <xdr:rowOff>120314</xdr:rowOff>
    </xdr:to>
    <xdr:pic>
      <xdr:nvPicPr>
        <xdr:cNvPr id="63" name="Imagen 62" descr="D:\ARCHIVOS 2011\ESTADISTICO 2011\RESPUESTAS ESTADISTICAS\Planos\1 PERIMETRO CABECERA MUNICIPAL-Model.png">
          <a:extLst>
            <a:ext uri="{FF2B5EF4-FFF2-40B4-BE49-F238E27FC236}">
              <a16:creationId xmlns:a16="http://schemas.microsoft.com/office/drawing/2014/main" id="{00000000-0008-0000-0000-00003F000000}"/>
            </a:ext>
          </a:extLst>
        </xdr:cNvPr>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053263" y="1132972"/>
          <a:ext cx="3659605" cy="2396289"/>
        </a:xfrm>
        <a:prstGeom prst="rect">
          <a:avLst/>
        </a:prstGeom>
        <a:noFill/>
        <a:ln w="9525">
          <a:noFill/>
          <a:miter lim="800000"/>
          <a:headEnd/>
          <a:tailEnd/>
        </a:ln>
      </xdr:spPr>
    </xdr:pic>
    <xdr:clientData/>
  </xdr:twoCellAnchor>
  <xdr:twoCellAnchor editAs="oneCell">
    <xdr:from>
      <xdr:col>7</xdr:col>
      <xdr:colOff>50131</xdr:colOff>
      <xdr:row>66</xdr:row>
      <xdr:rowOff>90236</xdr:rowOff>
    </xdr:from>
    <xdr:to>
      <xdr:col>19</xdr:col>
      <xdr:colOff>207963</xdr:colOff>
      <xdr:row>74</xdr:row>
      <xdr:rowOff>150395</xdr:rowOff>
    </xdr:to>
    <xdr:pic>
      <xdr:nvPicPr>
        <xdr:cNvPr id="65" name="Imagen 64" descr="Resultado de imagen para bandera calarca quindio">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962526" y="11981447"/>
          <a:ext cx="2105528" cy="1503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60156</xdr:colOff>
      <xdr:row>79</xdr:row>
      <xdr:rowOff>30079</xdr:rowOff>
    </xdr:from>
    <xdr:to>
      <xdr:col>18</xdr:col>
      <xdr:colOff>77753</xdr:colOff>
      <xdr:row>89</xdr:row>
      <xdr:rowOff>110290</xdr:rowOff>
    </xdr:to>
    <xdr:pic>
      <xdr:nvPicPr>
        <xdr:cNvPr id="66" name="Imagen 65" descr="foto escudo">
          <a:extLst>
            <a:ext uri="{FF2B5EF4-FFF2-40B4-BE49-F238E27FC236}">
              <a16:creationId xmlns:a16="http://schemas.microsoft.com/office/drawing/2014/main" id="{00000000-0008-0000-0000-000042000000}"/>
            </a:ext>
          </a:extLst>
        </xdr:cNvPr>
        <xdr:cNvPicPr/>
      </xdr:nvPicPr>
      <xdr:blipFill>
        <a:blip xmlns:r="http://schemas.openxmlformats.org/officeDocument/2006/relationships" r:embed="rId26" cstate="print"/>
        <a:srcRect/>
        <a:stretch>
          <a:fillRect/>
        </a:stretch>
      </xdr:blipFill>
      <xdr:spPr bwMode="auto">
        <a:xfrm>
          <a:off x="1102893" y="14267447"/>
          <a:ext cx="1584160" cy="1884948"/>
        </a:xfrm>
        <a:prstGeom prst="rect">
          <a:avLst/>
        </a:prstGeom>
        <a:noFill/>
        <a:ln w="9525">
          <a:noFill/>
          <a:miter lim="800000"/>
          <a:headEnd/>
          <a:tailEnd/>
        </a:ln>
      </xdr:spPr>
    </xdr:pic>
    <xdr:clientData/>
  </xdr:twoCellAnchor>
  <xdr:twoCellAnchor>
    <xdr:from>
      <xdr:col>62</xdr:col>
      <xdr:colOff>77392</xdr:colOff>
      <xdr:row>1334</xdr:row>
      <xdr:rowOff>142876</xdr:rowOff>
    </xdr:from>
    <xdr:to>
      <xdr:col>87</xdr:col>
      <xdr:colOff>23813</xdr:colOff>
      <xdr:row>1350</xdr:row>
      <xdr:rowOff>0</xdr:rowOff>
    </xdr:to>
    <xdr:graphicFrame macro="">
      <xdr:nvGraphicFramePr>
        <xdr:cNvPr id="69" name="Gráfico 68">
          <a:extLst>
            <a:ext uri="{FF2B5EF4-FFF2-40B4-BE49-F238E27FC236}">
              <a16:creationId xmlns:a16="http://schemas.microsoft.com/office/drawing/2014/main" id="{00000000-0008-0000-00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43</xdr:col>
      <xdr:colOff>89297</xdr:colOff>
      <xdr:row>1353</xdr:row>
      <xdr:rowOff>122633</xdr:rowOff>
    </xdr:from>
    <xdr:to>
      <xdr:col>83</xdr:col>
      <xdr:colOff>142875</xdr:colOff>
      <xdr:row>1369</xdr:row>
      <xdr:rowOff>8333</xdr:rowOff>
    </xdr:to>
    <xdr:graphicFrame macro="">
      <xdr:nvGraphicFramePr>
        <xdr:cNvPr id="70" name="Gráfico 69">
          <a:extLst>
            <a:ext uri="{FF2B5EF4-FFF2-40B4-BE49-F238E27FC236}">
              <a16:creationId xmlns:a16="http://schemas.microsoft.com/office/drawing/2014/main" id="{00000000-0008-0000-00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89295</xdr:colOff>
      <xdr:row>1353</xdr:row>
      <xdr:rowOff>146447</xdr:rowOff>
    </xdr:from>
    <xdr:to>
      <xdr:col>41</xdr:col>
      <xdr:colOff>59530</xdr:colOff>
      <xdr:row>1369</xdr:row>
      <xdr:rowOff>32147</xdr:rowOff>
    </xdr:to>
    <xdr:graphicFrame macro="">
      <xdr:nvGraphicFramePr>
        <xdr:cNvPr id="71" name="Gráfico 70">
          <a:extLst>
            <a:ext uri="{FF2B5EF4-FFF2-40B4-BE49-F238E27FC236}">
              <a16:creationId xmlns:a16="http://schemas.microsoft.com/office/drawing/2014/main" id="{00000000-0008-0000-00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xdr:col>
      <xdr:colOff>89295</xdr:colOff>
      <xdr:row>1373</xdr:row>
      <xdr:rowOff>27383</xdr:rowOff>
    </xdr:from>
    <xdr:to>
      <xdr:col>41</xdr:col>
      <xdr:colOff>59530</xdr:colOff>
      <xdr:row>1388</xdr:row>
      <xdr:rowOff>91677</xdr:rowOff>
    </xdr:to>
    <xdr:graphicFrame macro="">
      <xdr:nvGraphicFramePr>
        <xdr:cNvPr id="73" name="Gráfico 72">
          <a:extLst>
            <a:ext uri="{FF2B5EF4-FFF2-40B4-BE49-F238E27FC236}">
              <a16:creationId xmlns:a16="http://schemas.microsoft.com/office/drawing/2014/main" id="{00000000-0008-0000-00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44</xdr:col>
      <xdr:colOff>5952</xdr:colOff>
      <xdr:row>1373</xdr:row>
      <xdr:rowOff>51198</xdr:rowOff>
    </xdr:from>
    <xdr:to>
      <xdr:col>84</xdr:col>
      <xdr:colOff>59530</xdr:colOff>
      <xdr:row>1388</xdr:row>
      <xdr:rowOff>115492</xdr:rowOff>
    </xdr:to>
    <xdr:graphicFrame macro="">
      <xdr:nvGraphicFramePr>
        <xdr:cNvPr id="75" name="Gráfico 74">
          <a:extLst>
            <a:ext uri="{FF2B5EF4-FFF2-40B4-BE49-F238E27FC236}">
              <a16:creationId xmlns:a16="http://schemas.microsoft.com/office/drawing/2014/main" id="{00000000-0008-0000-00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114300</xdr:colOff>
      <xdr:row>1332</xdr:row>
      <xdr:rowOff>165100</xdr:rowOff>
    </xdr:from>
    <xdr:to>
      <xdr:col>29</xdr:col>
      <xdr:colOff>127000</xdr:colOff>
      <xdr:row>1349</xdr:row>
      <xdr:rowOff>114300</xdr:rowOff>
    </xdr:to>
    <xdr:graphicFrame macro="">
      <xdr:nvGraphicFramePr>
        <xdr:cNvPr id="68" name="Gráfico 6">
          <a:extLst>
            <a:ext uri="{FF2B5EF4-FFF2-40B4-BE49-F238E27FC236}">
              <a16:creationId xmlns:a16="http://schemas.microsoft.com/office/drawing/2014/main" id="{00000000-0008-0000-00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31</xdr:col>
      <xdr:colOff>177800</xdr:colOff>
      <xdr:row>1333</xdr:row>
      <xdr:rowOff>0</xdr:rowOff>
    </xdr:from>
    <xdr:to>
      <xdr:col>58</xdr:col>
      <xdr:colOff>114300</xdr:colOff>
      <xdr:row>1349</xdr:row>
      <xdr:rowOff>152400</xdr:rowOff>
    </xdr:to>
    <xdr:graphicFrame macro="">
      <xdr:nvGraphicFramePr>
        <xdr:cNvPr id="80" name="Gráfico 7">
          <a:extLst>
            <a:ext uri="{FF2B5EF4-FFF2-40B4-BE49-F238E27FC236}">
              <a16:creationId xmlns:a16="http://schemas.microsoft.com/office/drawing/2014/main" id="{00000000-0008-0000-00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42</xdr:col>
      <xdr:colOff>517071</xdr:colOff>
      <xdr:row>387</xdr:row>
      <xdr:rowOff>97971</xdr:rowOff>
    </xdr:from>
    <xdr:to>
      <xdr:col>86</xdr:col>
      <xdr:colOff>108857</xdr:colOff>
      <xdr:row>396</xdr:row>
      <xdr:rowOff>0</xdr:rowOff>
    </xdr:to>
    <xdr:graphicFrame macro="">
      <xdr:nvGraphicFramePr>
        <xdr:cNvPr id="21" name="Gráfico 20">
          <a:extLst>
            <a:ext uri="{FF2B5EF4-FFF2-40B4-BE49-F238E27FC236}">
              <a16:creationId xmlns:a16="http://schemas.microsoft.com/office/drawing/2014/main" id="{4D95DBC5-0D97-C1A2-CED8-5B94880C9C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42</xdr:col>
      <xdr:colOff>483051</xdr:colOff>
      <xdr:row>399</xdr:row>
      <xdr:rowOff>2721</xdr:rowOff>
    </xdr:from>
    <xdr:to>
      <xdr:col>87</xdr:col>
      <xdr:colOff>13607</xdr:colOff>
      <xdr:row>417</xdr:row>
      <xdr:rowOff>95251</xdr:rowOff>
    </xdr:to>
    <mc:AlternateContent xmlns:mc="http://schemas.openxmlformats.org/markup-compatibility/2006">
      <mc:Choice xmlns:cx1="http://schemas.microsoft.com/office/drawing/2015/9/8/chartex" Requires="cx1">
        <xdr:graphicFrame macro="">
          <xdr:nvGraphicFramePr>
            <xdr:cNvPr id="8" name="Gráfico 7">
              <a:extLst>
                <a:ext uri="{FF2B5EF4-FFF2-40B4-BE49-F238E27FC236}">
                  <a16:creationId xmlns:a16="http://schemas.microsoft.com/office/drawing/2014/main" id="{7CF36F40-9283-A742-493D-D4C716400A0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5"/>
            </a:graphicData>
          </a:graphic>
        </xdr:graphicFrame>
      </mc:Choice>
      <mc:Fallback>
        <xdr:sp macro="" textlink="">
          <xdr:nvSpPr>
            <xdr:cNvPr id="0" name=""/>
            <xdr:cNvSpPr>
              <a:spLocks noTextEdit="1"/>
            </xdr:cNvSpPr>
          </xdr:nvSpPr>
          <xdr:spPr>
            <a:xfrm>
              <a:off x="10122351" y="73154721"/>
              <a:ext cx="7360106" cy="3350080"/>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42</xdr:col>
      <xdr:colOff>442231</xdr:colOff>
      <xdr:row>680</xdr:row>
      <xdr:rowOff>125186</xdr:rowOff>
    </xdr:from>
    <xdr:to>
      <xdr:col>87</xdr:col>
      <xdr:colOff>122464</xdr:colOff>
      <xdr:row>696</xdr:row>
      <xdr:rowOff>38100</xdr:rowOff>
    </xdr:to>
    <xdr:graphicFrame macro="">
      <xdr:nvGraphicFramePr>
        <xdr:cNvPr id="17" name="Gráfico 16">
          <a:extLst>
            <a:ext uri="{FF2B5EF4-FFF2-40B4-BE49-F238E27FC236}">
              <a16:creationId xmlns:a16="http://schemas.microsoft.com/office/drawing/2014/main" id="{9E672468-1690-358F-E864-EEE4E20599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20408</xdr:colOff>
      <xdr:row>733</xdr:row>
      <xdr:rowOff>2721</xdr:rowOff>
    </xdr:from>
    <xdr:to>
      <xdr:col>41</xdr:col>
      <xdr:colOff>666749</xdr:colOff>
      <xdr:row>748</xdr:row>
      <xdr:rowOff>92528</xdr:rowOff>
    </xdr:to>
    <xdr:graphicFrame macro="">
      <xdr:nvGraphicFramePr>
        <xdr:cNvPr id="29" name="Gráfico 28">
          <a:extLst>
            <a:ext uri="{FF2B5EF4-FFF2-40B4-BE49-F238E27FC236}">
              <a16:creationId xmlns:a16="http://schemas.microsoft.com/office/drawing/2014/main" id="{75A0FAA3-E1D2-3EAD-ECE7-59E012A3C7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3</xdr:col>
      <xdr:colOff>95250</xdr:colOff>
      <xdr:row>835</xdr:row>
      <xdr:rowOff>95249</xdr:rowOff>
    </xdr:from>
    <xdr:to>
      <xdr:col>41</xdr:col>
      <xdr:colOff>625928</xdr:colOff>
      <xdr:row>850</xdr:row>
      <xdr:rowOff>68035</xdr:rowOff>
    </xdr:to>
    <xdr:pic>
      <xdr:nvPicPr>
        <xdr:cNvPr id="31" name="Imagen 30">
          <a:extLst>
            <a:ext uri="{FF2B5EF4-FFF2-40B4-BE49-F238E27FC236}">
              <a16:creationId xmlns:a16="http://schemas.microsoft.com/office/drawing/2014/main" id="{C6138843-3E69-A8DC-AC7C-52F52095B6AA}"/>
            </a:ext>
          </a:extLst>
        </xdr:cNvPr>
        <xdr:cNvPicPr>
          <a:picLocks noChangeAspect="1"/>
        </xdr:cNvPicPr>
      </xdr:nvPicPr>
      <xdr:blipFill rotWithShape="1">
        <a:blip xmlns:r="http://schemas.openxmlformats.org/officeDocument/2006/relationships" r:embed="rId38"/>
        <a:srcRect t="4249"/>
        <a:stretch/>
      </xdr:blipFill>
      <xdr:spPr>
        <a:xfrm>
          <a:off x="517071" y="149937106"/>
          <a:ext cx="9048750" cy="2626179"/>
        </a:xfrm>
        <a:prstGeom prst="rect">
          <a:avLst/>
        </a:prstGeom>
      </xdr:spPr>
    </xdr:pic>
    <xdr:clientData/>
  </xdr:twoCellAnchor>
  <xdr:twoCellAnchor>
    <xdr:from>
      <xdr:col>42</xdr:col>
      <xdr:colOff>517072</xdr:colOff>
      <xdr:row>1035</xdr:row>
      <xdr:rowOff>97972</xdr:rowOff>
    </xdr:from>
    <xdr:to>
      <xdr:col>88</xdr:col>
      <xdr:colOff>0</xdr:colOff>
      <xdr:row>1051</xdr:row>
      <xdr:rowOff>10886</xdr:rowOff>
    </xdr:to>
    <xdr:graphicFrame macro="">
      <xdr:nvGraphicFramePr>
        <xdr:cNvPr id="83" name="Gráfico 82">
          <a:extLst>
            <a:ext uri="{FF2B5EF4-FFF2-40B4-BE49-F238E27FC236}">
              <a16:creationId xmlns:a16="http://schemas.microsoft.com/office/drawing/2014/main" id="{6CDD7A85-B3E9-6811-1DE2-3E4BBE2528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0.55692</cdr:x>
      <cdr:y>0.11613</cdr:y>
    </cdr:from>
    <cdr:to>
      <cdr:x>0.70823</cdr:x>
      <cdr:y>0.44946</cdr:y>
    </cdr:to>
    <cdr:sp macro="" textlink="">
      <cdr:nvSpPr>
        <cdr:cNvPr id="2" name="1 CuadroTexto"/>
        <cdr:cNvSpPr txBox="1"/>
      </cdr:nvSpPr>
      <cdr:spPr>
        <a:xfrm xmlns:a="http://schemas.openxmlformats.org/drawingml/2006/main">
          <a:off x="3365501" y="31855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3.xml><?xml version="1.0" encoding="utf-8"?>
<c:userShapes xmlns:c="http://schemas.openxmlformats.org/drawingml/2006/chart">
  <cdr:relSizeAnchor xmlns:cdr="http://schemas.openxmlformats.org/drawingml/2006/chartDrawing">
    <cdr:from>
      <cdr:x>0.01111</cdr:x>
      <cdr:y>0.01852</cdr:y>
    </cdr:from>
    <cdr:to>
      <cdr:x>0.27004</cdr:x>
      <cdr:y>0.09788</cdr:y>
    </cdr:to>
    <cdr:sp macro="" textlink="">
      <cdr:nvSpPr>
        <cdr:cNvPr id="3" name="CuadroTexto 1">
          <a:extLst xmlns:a="http://schemas.openxmlformats.org/drawingml/2006/main">
            <a:ext uri="{FF2B5EF4-FFF2-40B4-BE49-F238E27FC236}">
              <a16:creationId xmlns:a16="http://schemas.microsoft.com/office/drawing/2014/main" id="{D2AB1C0E-6A07-F356-CCCD-E90022A6F0B2}"/>
            </a:ext>
          </a:extLst>
        </cdr:cNvPr>
        <cdr:cNvSpPr txBox="1"/>
      </cdr:nvSpPr>
      <cdr:spPr>
        <a:xfrm xmlns:a="http://schemas.openxmlformats.org/drawingml/2006/main">
          <a:off x="50800" y="50800"/>
          <a:ext cx="1183822" cy="2177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a:t>Solo Daños</a:t>
          </a:r>
        </a:p>
        <a:p xmlns:a="http://schemas.openxmlformats.org/drawingml/2006/main">
          <a:endParaRPr lang="es-CO" sz="1100"/>
        </a:p>
      </cdr:txBody>
    </cdr:sp>
  </cdr:relSizeAnchor>
  <cdr:relSizeAnchor xmlns:cdr="http://schemas.openxmlformats.org/drawingml/2006/chartDrawing">
    <cdr:from>
      <cdr:x>0.01111</cdr:x>
      <cdr:y>0.01852</cdr:y>
    </cdr:from>
    <cdr:to>
      <cdr:x>0.27004</cdr:x>
      <cdr:y>0.09788</cdr:y>
    </cdr:to>
    <cdr:sp macro="" textlink="">
      <cdr:nvSpPr>
        <cdr:cNvPr id="4" name="CuadroTexto 1">
          <a:extLst xmlns:a="http://schemas.openxmlformats.org/drawingml/2006/main">
            <a:ext uri="{FF2B5EF4-FFF2-40B4-BE49-F238E27FC236}">
              <a16:creationId xmlns:a16="http://schemas.microsoft.com/office/drawing/2014/main" id="{D2AB1C0E-6A07-F356-CCCD-E90022A6F0B2}"/>
            </a:ext>
          </a:extLst>
        </cdr:cNvPr>
        <cdr:cNvSpPr txBox="1"/>
      </cdr:nvSpPr>
      <cdr:spPr>
        <a:xfrm xmlns:a="http://schemas.openxmlformats.org/drawingml/2006/main">
          <a:off x="50800" y="50800"/>
          <a:ext cx="1183822" cy="2177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a:t>Solo Daños</a:t>
          </a:r>
        </a:p>
        <a:p xmlns:a="http://schemas.openxmlformats.org/drawingml/2006/main">
          <a:endParaRPr lang="es-CO" sz="1100"/>
        </a:p>
      </cdr:txBody>
    </cdr:sp>
  </cdr:relSizeAnchor>
  <cdr:relSizeAnchor xmlns:cdr="http://schemas.openxmlformats.org/drawingml/2006/chartDrawing">
    <cdr:from>
      <cdr:x>0.23984</cdr:x>
      <cdr:y>0.39583</cdr:y>
    </cdr:from>
    <cdr:to>
      <cdr:x>0.99702</cdr:x>
      <cdr:y>0.69345</cdr:y>
    </cdr:to>
    <cdr:grpSp>
      <cdr:nvGrpSpPr>
        <cdr:cNvPr id="7" name="Grupo 6">
          <a:extLst xmlns:a="http://schemas.openxmlformats.org/drawingml/2006/main">
            <a:ext uri="{FF2B5EF4-FFF2-40B4-BE49-F238E27FC236}">
              <a16:creationId xmlns:a16="http://schemas.microsoft.com/office/drawing/2014/main" id="{CB7ECE08-FAF6-9190-F0C4-7B71C6410AA8}"/>
            </a:ext>
          </a:extLst>
        </cdr:cNvPr>
        <cdr:cNvGrpSpPr/>
      </cdr:nvGrpSpPr>
      <cdr:grpSpPr>
        <a:xfrm xmlns:a="http://schemas.openxmlformats.org/drawingml/2006/main">
          <a:off x="1860157" y="1048741"/>
          <a:ext cx="5872555" cy="788537"/>
          <a:chOff x="1817807" y="1085851"/>
          <a:chExt cx="5738813" cy="816427"/>
        </a:xfrm>
      </cdr:grpSpPr>
      <cdr:sp macro="" textlink="">
        <cdr:nvSpPr>
          <cdr:cNvPr id="2" name="CuadroTexto 1">
            <a:extLst xmlns:a="http://schemas.openxmlformats.org/drawingml/2006/main">
              <a:ext uri="{FF2B5EF4-FFF2-40B4-BE49-F238E27FC236}">
                <a16:creationId xmlns:a16="http://schemas.microsoft.com/office/drawing/2014/main" id="{C6C07EC3-4C16-063B-096C-B9FB6F05DAC7}"/>
              </a:ext>
            </a:extLst>
          </cdr:cNvPr>
          <cdr:cNvSpPr txBox="1"/>
        </cdr:nvSpPr>
        <cdr:spPr>
          <a:xfrm xmlns:a="http://schemas.openxmlformats.org/drawingml/2006/main">
            <a:off x="1817807" y="1085851"/>
            <a:ext cx="1271013"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100" b="1">
                <a:solidFill>
                  <a:sysClr val="windowText" lastClr="000000"/>
                </a:solidFill>
                <a:latin typeface="Arial" panose="020B0604020202020204" pitchFamily="34" charset="0"/>
                <a:cs typeface="Arial" panose="020B0604020202020204" pitchFamily="34" charset="0"/>
              </a:rPr>
              <a:t>Solo Daños</a:t>
            </a:r>
          </a:p>
        </cdr:txBody>
      </cdr:sp>
      <cdr:sp macro="" textlink="">
        <cdr:nvSpPr>
          <cdr:cNvPr id="5" name="CuadroTexto 1">
            <a:extLst xmlns:a="http://schemas.openxmlformats.org/drawingml/2006/main">
              <a:ext uri="{FF2B5EF4-FFF2-40B4-BE49-F238E27FC236}">
                <a16:creationId xmlns:a16="http://schemas.microsoft.com/office/drawing/2014/main" id="{91654B92-E91E-0A7F-9817-622C211B519C}"/>
              </a:ext>
            </a:extLst>
          </cdr:cNvPr>
          <cdr:cNvSpPr txBox="1"/>
        </cdr:nvSpPr>
        <cdr:spPr>
          <a:xfrm xmlns:a="http://schemas.openxmlformats.org/drawingml/2006/main">
            <a:off x="3106861" y="1588407"/>
            <a:ext cx="1301853" cy="3138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a:latin typeface="Arial" panose="020B0604020202020204" pitchFamily="34" charset="0"/>
                <a:cs typeface="Arial" panose="020B0604020202020204" pitchFamily="34" charset="0"/>
              </a:rPr>
              <a:t>Con</a:t>
            </a:r>
            <a:r>
              <a:rPr lang="es-CO" sz="1100" baseline="0">
                <a:latin typeface="Arial" panose="020B0604020202020204" pitchFamily="34" charset="0"/>
                <a:cs typeface="Arial" panose="020B0604020202020204" pitchFamily="34" charset="0"/>
              </a:rPr>
              <a:t> Muertos</a:t>
            </a:r>
            <a:endParaRPr lang="es-CO" sz="1100">
              <a:latin typeface="Arial" panose="020B0604020202020204" pitchFamily="34" charset="0"/>
              <a:cs typeface="Arial" panose="020B0604020202020204" pitchFamily="34" charset="0"/>
            </a:endParaRPr>
          </a:p>
        </cdr:txBody>
      </cdr:sp>
      <cdr:sp macro="" textlink="">
        <cdr:nvSpPr>
          <cdr:cNvPr id="6" name="CuadroTexto 1">
            <a:extLst xmlns:a="http://schemas.openxmlformats.org/drawingml/2006/main">
              <a:ext uri="{FF2B5EF4-FFF2-40B4-BE49-F238E27FC236}">
                <a16:creationId xmlns:a16="http://schemas.microsoft.com/office/drawing/2014/main" id="{91654B92-E91E-0A7F-9817-622C211B519C}"/>
              </a:ext>
            </a:extLst>
          </cdr:cNvPr>
          <cdr:cNvSpPr txBox="1"/>
        </cdr:nvSpPr>
        <cdr:spPr>
          <a:xfrm xmlns:a="http://schemas.openxmlformats.org/drawingml/2006/main">
            <a:off x="6218463" y="1465941"/>
            <a:ext cx="1338157" cy="2322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a:latin typeface="Arial" panose="020B0604020202020204" pitchFamily="34" charset="0"/>
                <a:cs typeface="Arial" panose="020B0604020202020204" pitchFamily="34" charset="0"/>
              </a:rPr>
              <a:t>Con</a:t>
            </a:r>
            <a:r>
              <a:rPr lang="es-CO" sz="1100" baseline="0">
                <a:latin typeface="Arial" panose="020B0604020202020204" pitchFamily="34" charset="0"/>
                <a:cs typeface="Arial" panose="020B0604020202020204" pitchFamily="34" charset="0"/>
              </a:rPr>
              <a:t> Heridos</a:t>
            </a:r>
            <a:endParaRPr lang="es-CO" sz="1100">
              <a:latin typeface="Arial" panose="020B0604020202020204" pitchFamily="34" charset="0"/>
              <a:cs typeface="Arial" panose="020B0604020202020204" pitchFamily="34" charset="0"/>
            </a:endParaRPr>
          </a:p>
          <a:p xmlns:a="http://schemas.openxmlformats.org/drawingml/2006/main">
            <a:endParaRPr lang="es-CO" sz="1100">
              <a:latin typeface="Arial" panose="020B0604020202020204" pitchFamily="34" charset="0"/>
              <a:cs typeface="Arial" panose="020B0604020202020204" pitchFamily="34" charset="0"/>
            </a:endParaRPr>
          </a:p>
        </cdr:txBody>
      </cdr:sp>
    </cdr:grp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RA2020\INVENTARIO%20VIAL%202020\INVENTARIO%20VIAL%20FEBRERO%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esktop\INVENTARIO%20V&#205;AS%20RURALES\INVENTARIO%20VIAL%202021\INV.%20VIAL%20MARZ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022\FICHA%20BASICA%20MUNICIPAL\octubre%2029\Calarca_FBM_2020(4)%20HEC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RICO - LA ROCHELA"/>
      <sheetName val="Q. NEGRA - LA ROCHELA"/>
      <sheetName val="PARCELACIÓN EL JAPON"/>
      <sheetName val="LA SORPRESA - TAILANDIA"/>
      <sheetName val="LA VIRGINIA - ESPERANZA"/>
      <sheetName val="COROCITO"/>
      <sheetName val="GOLONDRINAS"/>
      <sheetName val="EL CANEY"/>
      <sheetName val="CONTENIDO"/>
      <sheetName val="Hoja1"/>
    </sheetNames>
    <sheetDataSet>
      <sheetData sheetId="0" refreshError="1">
        <row r="28">
          <cell r="G28">
            <v>1000</v>
          </cell>
        </row>
        <row r="35">
          <cell r="G35">
            <v>120</v>
          </cell>
        </row>
        <row r="36">
          <cell r="G36">
            <v>30</v>
          </cell>
        </row>
        <row r="39">
          <cell r="G39">
            <v>210</v>
          </cell>
        </row>
        <row r="40">
          <cell r="G40">
            <v>20</v>
          </cell>
        </row>
        <row r="41">
          <cell r="G41">
            <v>170</v>
          </cell>
        </row>
        <row r="42">
          <cell r="G42">
            <v>10</v>
          </cell>
        </row>
        <row r="44">
          <cell r="G44">
            <v>60</v>
          </cell>
        </row>
        <row r="45">
          <cell r="G45">
            <v>20</v>
          </cell>
        </row>
        <row r="53">
          <cell r="G53">
            <v>120</v>
          </cell>
        </row>
        <row r="57">
          <cell r="G57">
            <v>140</v>
          </cell>
        </row>
        <row r="58">
          <cell r="G58">
            <v>170</v>
          </cell>
        </row>
        <row r="60">
          <cell r="G60">
            <v>50</v>
          </cell>
        </row>
        <row r="73">
          <cell r="G73">
            <v>500</v>
          </cell>
        </row>
        <row r="75">
          <cell r="G75">
            <v>180</v>
          </cell>
        </row>
        <row r="82">
          <cell r="G82">
            <v>120</v>
          </cell>
        </row>
      </sheetData>
      <sheetData sheetId="1" refreshError="1">
        <row r="16">
          <cell r="G16">
            <v>70</v>
          </cell>
        </row>
        <row r="50">
          <cell r="G50">
            <v>1490</v>
          </cell>
        </row>
        <row r="69">
          <cell r="G69">
            <v>900</v>
          </cell>
        </row>
        <row r="83">
          <cell r="G83">
            <v>580</v>
          </cell>
        </row>
        <row r="86">
          <cell r="G86">
            <v>80</v>
          </cell>
        </row>
        <row r="95">
          <cell r="G95">
            <v>680</v>
          </cell>
        </row>
        <row r="108">
          <cell r="G108">
            <v>610</v>
          </cell>
        </row>
        <row r="115">
          <cell r="G115">
            <v>290</v>
          </cell>
        </row>
        <row r="120">
          <cell r="G120">
            <v>90</v>
          </cell>
        </row>
        <row r="130">
          <cell r="G130">
            <v>40</v>
          </cell>
        </row>
        <row r="136">
          <cell r="G136">
            <v>50</v>
          </cell>
        </row>
        <row r="153">
          <cell r="G153">
            <v>310</v>
          </cell>
        </row>
        <row r="155">
          <cell r="G155">
            <v>20</v>
          </cell>
        </row>
        <row r="156">
          <cell r="G156">
            <v>70</v>
          </cell>
        </row>
        <row r="158">
          <cell r="G158">
            <v>60</v>
          </cell>
        </row>
        <row r="171">
          <cell r="G171">
            <v>140</v>
          </cell>
        </row>
        <row r="175">
          <cell r="G175">
            <v>220</v>
          </cell>
        </row>
        <row r="177">
          <cell r="G177">
            <v>10</v>
          </cell>
        </row>
        <row r="179">
          <cell r="G179">
            <v>130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CHONERA - LA GRANADA "/>
      <sheetName val="ROCHELA-PENSIL-Q. NEGRA"/>
      <sheetName val="LA BELLA - EL DANUBIO"/>
      <sheetName val="EL DANUBIO - LA CHICHONERA"/>
      <sheetName val="PORVENIR - CALABAZO ALTO"/>
      <sheetName val="EL RECREO"/>
      <sheetName val="Hoja1"/>
    </sheetNames>
    <sheetDataSet>
      <sheetData sheetId="0" refreshError="1"/>
      <sheetData sheetId="1" refreshError="1"/>
      <sheetData sheetId="2" refreshError="1">
        <row r="32">
          <cell r="O32">
            <v>4583.5</v>
          </cell>
        </row>
        <row r="33">
          <cell r="O33">
            <v>1944.5</v>
          </cell>
        </row>
        <row r="34">
          <cell r="O34">
            <v>728</v>
          </cell>
        </row>
      </sheetData>
      <sheetData sheetId="3" refreshError="1">
        <row r="64">
          <cell r="O64">
            <v>1898</v>
          </cell>
        </row>
        <row r="65">
          <cell r="O65">
            <v>557</v>
          </cell>
        </row>
        <row r="66">
          <cell r="O66">
            <v>15</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BM"/>
      <sheetName val="Hoja1"/>
    </sheetNames>
    <sheetDataSet>
      <sheetData sheetId="0"/>
      <sheetData sheetId="1">
        <row r="46">
          <cell r="F46" t="str">
            <v>Movilizacion de recuros propios</v>
          </cell>
          <cell r="G46">
            <v>26.24</v>
          </cell>
        </row>
        <row r="47">
          <cell r="F47" t="str">
            <v>Ejecucion de recursos</v>
          </cell>
          <cell r="G47">
            <v>63.04</v>
          </cell>
        </row>
        <row r="48">
          <cell r="F48" t="str">
            <v>Gobierno abierto y Traswnparaencia</v>
          </cell>
          <cell r="G48">
            <v>88.89</v>
          </cell>
        </row>
        <row r="49">
          <cell r="F49" t="str">
            <v>Ordenamiento Terriotrial</v>
          </cell>
          <cell r="G49">
            <v>35.28</v>
          </cell>
        </row>
        <row r="50">
          <cell r="F50" t="str">
            <v>Puntaje</v>
          </cell>
          <cell r="G50">
            <v>53.36</v>
          </cell>
        </row>
        <row r="61">
          <cell r="F61" t="str">
            <v>Educacion</v>
          </cell>
          <cell r="G61">
            <v>56.57</v>
          </cell>
        </row>
        <row r="62">
          <cell r="F62" t="str">
            <v>Salud</v>
          </cell>
          <cell r="G62">
            <v>84.71</v>
          </cell>
        </row>
        <row r="63">
          <cell r="F63" t="str">
            <v>Servicios</v>
          </cell>
          <cell r="G63">
            <v>70.819999999999993</v>
          </cell>
        </row>
        <row r="64">
          <cell r="F64" t="str">
            <v>Seguridad y convivencia</v>
          </cell>
          <cell r="G64">
            <v>83.66</v>
          </cell>
        </row>
        <row r="65">
          <cell r="F65" t="str">
            <v>Puntaje</v>
          </cell>
          <cell r="G65">
            <v>73.94</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4:FG3692"/>
  <sheetViews>
    <sheetView tabSelected="1" view="pageBreakPreview" zoomScale="70" zoomScaleNormal="95" zoomScaleSheetLayoutView="70" workbookViewId="0">
      <selection activeCell="CB13" sqref="CB13"/>
    </sheetView>
  </sheetViews>
  <sheetFormatPr baseColWidth="10" defaultColWidth="11.42578125" defaultRowHeight="17.25" x14ac:dyDescent="0.35"/>
  <cols>
    <col min="1" max="2" width="2" style="1" customWidth="1"/>
    <col min="3" max="3" width="2.28515625" style="1" customWidth="1"/>
    <col min="4" max="4" width="1.85546875" style="1" customWidth="1"/>
    <col min="5" max="5" width="2.85546875" style="1" customWidth="1"/>
    <col min="6" max="6" width="2.28515625" style="1" customWidth="1"/>
    <col min="7" max="15" width="2" style="1" customWidth="1"/>
    <col min="16" max="16" width="1.7109375" style="1" customWidth="1"/>
    <col min="17" max="17" width="4.28515625" style="1" customWidth="1"/>
    <col min="18" max="30" width="4.140625" style="1" customWidth="1"/>
    <col min="31" max="31" width="3.7109375" style="1" customWidth="1"/>
    <col min="32" max="32" width="3.5703125" style="1" customWidth="1"/>
    <col min="33" max="38" width="3.85546875" style="1" customWidth="1"/>
    <col min="39" max="41" width="4.28515625" style="1" customWidth="1"/>
    <col min="42" max="42" width="10.140625" style="1" customWidth="1"/>
    <col min="43" max="43" width="8" style="1" customWidth="1"/>
    <col min="44" max="44" width="6.42578125" style="1" customWidth="1"/>
    <col min="45" max="45" width="4" style="1" customWidth="1"/>
    <col min="46" max="46" width="6.85546875" style="1" customWidth="1"/>
    <col min="47" max="47" width="4" style="1" customWidth="1"/>
    <col min="48" max="48" width="5.5703125" style="1" customWidth="1"/>
    <col min="49" max="52" width="2" style="1" customWidth="1"/>
    <col min="53" max="53" width="3" style="1" customWidth="1"/>
    <col min="54" max="70" width="2" style="1" customWidth="1"/>
    <col min="71" max="71" width="2.7109375" style="1" customWidth="1"/>
    <col min="72" max="72" width="2" style="1" customWidth="1"/>
    <col min="73" max="73" width="2.7109375" style="1" customWidth="1"/>
    <col min="74" max="76" width="2" style="1" customWidth="1"/>
    <col min="77" max="77" width="2.5703125" style="1" customWidth="1"/>
    <col min="78" max="79" width="2" style="1" customWidth="1"/>
    <col min="80" max="80" width="3" style="1" customWidth="1"/>
    <col min="81" max="84" width="2" style="1" customWidth="1"/>
    <col min="85" max="85" width="2.42578125" style="1" customWidth="1"/>
    <col min="86" max="86" width="2" style="1" customWidth="1"/>
    <col min="87" max="87" width="2.140625" style="1" customWidth="1"/>
    <col min="88" max="88" width="2.28515625" style="1" customWidth="1"/>
    <col min="89" max="89" width="5" style="1" customWidth="1"/>
    <col min="90" max="133" width="11.42578125" style="116"/>
    <col min="134" max="134" width="43.7109375" style="116" customWidth="1"/>
    <col min="135" max="138" width="11.42578125" style="116"/>
    <col min="139" max="139" width="10.5703125" style="116" customWidth="1"/>
    <col min="140" max="140" width="15.42578125" style="116" customWidth="1"/>
    <col min="141" max="141" width="15.5703125" style="116" customWidth="1"/>
    <col min="142" max="142" width="16.85546875" style="116" customWidth="1"/>
    <col min="143" max="143" width="12" style="116" customWidth="1"/>
    <col min="144" max="16384" width="11.42578125" style="116"/>
  </cols>
  <sheetData>
    <row r="4" spans="1:88" ht="12.75" customHeight="1" x14ac:dyDescent="0.35">
      <c r="A4" s="722"/>
      <c r="B4" s="722"/>
      <c r="C4" s="722"/>
      <c r="D4" s="722"/>
      <c r="E4" s="722"/>
      <c r="F4" s="722"/>
      <c r="G4" s="722"/>
      <c r="H4" s="722"/>
      <c r="I4" s="722"/>
      <c r="J4" s="722"/>
      <c r="K4" s="722"/>
      <c r="L4" s="722"/>
      <c r="M4" s="722"/>
      <c r="N4" s="722"/>
      <c r="O4" s="722"/>
      <c r="P4" s="722"/>
      <c r="Q4" s="722"/>
      <c r="R4" s="722"/>
      <c r="S4" s="722"/>
      <c r="T4" s="722"/>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c r="AT4" s="722"/>
      <c r="AU4" s="722"/>
      <c r="AV4" s="722"/>
      <c r="AW4" s="722"/>
      <c r="AX4" s="722"/>
      <c r="AY4" s="722"/>
      <c r="AZ4" s="722"/>
      <c r="BA4" s="722"/>
      <c r="BB4" s="722"/>
      <c r="BC4" s="722"/>
      <c r="BD4" s="722"/>
      <c r="BE4" s="722"/>
      <c r="BF4" s="722"/>
      <c r="BG4" s="722"/>
      <c r="BH4" s="722"/>
      <c r="BI4" s="722"/>
      <c r="BJ4" s="722"/>
      <c r="BK4" s="722"/>
      <c r="BL4" s="722"/>
      <c r="BM4" s="722"/>
      <c r="BN4" s="722"/>
      <c r="BO4" s="722"/>
      <c r="BP4" s="722"/>
      <c r="BQ4" s="722"/>
      <c r="BR4" s="722"/>
      <c r="BS4" s="722"/>
      <c r="BT4" s="722"/>
      <c r="BU4" s="722"/>
      <c r="BV4" s="722"/>
      <c r="BW4" s="722"/>
      <c r="BX4" s="722"/>
      <c r="BY4" s="722"/>
      <c r="BZ4" s="722"/>
      <c r="CA4" s="722"/>
      <c r="CB4" s="722"/>
      <c r="CC4" s="722"/>
      <c r="CD4" s="722"/>
      <c r="CE4" s="722"/>
      <c r="CF4" s="722"/>
      <c r="CG4" s="722"/>
      <c r="CH4" s="722"/>
      <c r="CI4" s="722"/>
      <c r="CJ4" s="722"/>
    </row>
    <row r="5" spans="1:88" ht="14.25" customHeight="1" x14ac:dyDescent="0.35">
      <c r="A5" s="722"/>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c r="AT5" s="722"/>
      <c r="AU5" s="722"/>
      <c r="AV5" s="722"/>
      <c r="AW5" s="722"/>
      <c r="AX5" s="722"/>
      <c r="AY5" s="722"/>
      <c r="AZ5" s="722"/>
      <c r="BA5" s="722"/>
      <c r="BB5" s="722"/>
      <c r="BC5" s="722"/>
      <c r="BD5" s="722"/>
      <c r="BE5" s="722"/>
      <c r="BF5" s="722"/>
      <c r="BG5" s="722"/>
      <c r="BH5" s="722"/>
      <c r="BI5" s="722"/>
      <c r="BJ5" s="722"/>
      <c r="BK5" s="722"/>
      <c r="BL5" s="722"/>
      <c r="BM5" s="722"/>
      <c r="BN5" s="722"/>
      <c r="BO5" s="722"/>
      <c r="BP5" s="722"/>
      <c r="BQ5" s="722"/>
      <c r="BR5" s="722"/>
      <c r="BS5" s="722"/>
      <c r="BT5" s="722"/>
      <c r="BU5" s="722"/>
      <c r="BV5" s="722"/>
      <c r="BW5" s="722"/>
      <c r="BX5" s="722"/>
      <c r="BY5" s="722"/>
      <c r="BZ5" s="722"/>
      <c r="CA5" s="722"/>
      <c r="CB5" s="722"/>
      <c r="CC5" s="722"/>
      <c r="CD5" s="722"/>
      <c r="CE5" s="722"/>
      <c r="CF5" s="722"/>
      <c r="CG5" s="722"/>
      <c r="CH5" s="722"/>
      <c r="CI5" s="722"/>
      <c r="CJ5" s="722"/>
    </row>
    <row r="6" spans="1:88" ht="14.25" customHeight="1" x14ac:dyDescent="0.35"/>
    <row r="7" spans="1:88" ht="14.25" customHeight="1" x14ac:dyDescent="0.35"/>
    <row r="8" spans="1:88" ht="14.25" customHeight="1" x14ac:dyDescent="0.55000000000000004">
      <c r="G8" s="730" t="s">
        <v>0</v>
      </c>
      <c r="H8" s="730"/>
      <c r="I8" s="730"/>
      <c r="J8" s="730"/>
      <c r="K8" s="730"/>
      <c r="L8" s="730"/>
      <c r="M8" s="730"/>
      <c r="N8" s="730"/>
      <c r="O8" s="730"/>
      <c r="P8" s="730"/>
      <c r="Q8" s="730"/>
      <c r="R8" s="14"/>
      <c r="S8" s="731" t="s">
        <v>1</v>
      </c>
      <c r="T8" s="731"/>
      <c r="U8" s="731"/>
      <c r="V8" s="731"/>
      <c r="W8" s="731"/>
      <c r="X8" s="731"/>
      <c r="Y8" s="731"/>
      <c r="Z8" s="731"/>
      <c r="AA8" s="731"/>
      <c r="AB8" s="731"/>
    </row>
    <row r="9" spans="1:88" ht="14.25" customHeight="1" x14ac:dyDescent="0.55000000000000004">
      <c r="G9" s="13"/>
      <c r="H9" s="13"/>
      <c r="I9" s="13"/>
      <c r="J9" s="13"/>
      <c r="K9" s="13"/>
      <c r="L9" s="13"/>
      <c r="M9" s="13"/>
      <c r="N9" s="13"/>
      <c r="O9" s="13"/>
      <c r="P9" s="13"/>
      <c r="Q9" s="13"/>
      <c r="R9" s="15"/>
      <c r="S9" s="15"/>
      <c r="T9" s="15"/>
      <c r="U9" s="15"/>
      <c r="V9" s="15"/>
      <c r="W9" s="15"/>
      <c r="X9" s="15"/>
      <c r="Y9" s="15"/>
      <c r="Z9" s="15"/>
      <c r="AA9" s="15"/>
      <c r="AB9" s="15"/>
    </row>
    <row r="10" spans="1:88" ht="14.25" customHeight="1" x14ac:dyDescent="0.55000000000000004">
      <c r="G10" s="732" t="s">
        <v>2</v>
      </c>
      <c r="H10" s="732"/>
      <c r="I10" s="732"/>
      <c r="J10" s="732"/>
      <c r="K10" s="732"/>
      <c r="L10" s="732"/>
      <c r="M10" s="732"/>
      <c r="N10" s="732"/>
      <c r="O10" s="732"/>
      <c r="P10" s="732"/>
      <c r="Q10" s="732"/>
      <c r="R10" s="16"/>
      <c r="S10" s="731" t="s">
        <v>825</v>
      </c>
      <c r="T10" s="731"/>
      <c r="U10" s="731"/>
      <c r="V10" s="731"/>
      <c r="W10" s="731"/>
      <c r="X10" s="731"/>
      <c r="Y10" s="731"/>
      <c r="Z10" s="731"/>
      <c r="AA10" s="731"/>
      <c r="AB10" s="731"/>
    </row>
    <row r="11" spans="1:88" ht="14.25" customHeight="1" x14ac:dyDescent="0.35">
      <c r="G11" s="11"/>
      <c r="H11" s="11"/>
      <c r="I11" s="11"/>
      <c r="J11" s="11"/>
      <c r="K11" s="11"/>
      <c r="L11" s="11"/>
      <c r="M11" s="11"/>
      <c r="N11" s="11"/>
      <c r="O11" s="11"/>
      <c r="P11" s="11"/>
      <c r="Q11" s="11"/>
      <c r="R11" s="11"/>
      <c r="S11" s="11"/>
      <c r="T11" s="11"/>
      <c r="U11" s="11"/>
      <c r="V11" s="11"/>
      <c r="W11" s="11"/>
      <c r="X11" s="11"/>
      <c r="Y11" s="11"/>
      <c r="Z11" s="11"/>
      <c r="AA11" s="11"/>
      <c r="AB11" s="11"/>
      <c r="AO11" s="1" t="s">
        <v>8</v>
      </c>
    </row>
    <row r="12" spans="1:88" ht="14.25" customHeight="1" x14ac:dyDescent="0.35">
      <c r="G12" s="726" t="s">
        <v>3</v>
      </c>
      <c r="H12" s="726"/>
      <c r="I12" s="726"/>
      <c r="J12" s="726"/>
      <c r="K12" s="726"/>
      <c r="L12" s="726"/>
      <c r="M12" s="726"/>
      <c r="N12" s="726"/>
      <c r="O12" s="726"/>
      <c r="P12" s="726"/>
      <c r="Q12" s="726"/>
      <c r="R12" s="12"/>
      <c r="S12" s="727">
        <v>63130</v>
      </c>
      <c r="T12" s="727"/>
      <c r="U12" s="727"/>
      <c r="V12" s="727"/>
      <c r="W12" s="727"/>
      <c r="X12" s="727"/>
      <c r="Y12" s="727"/>
      <c r="Z12" s="727"/>
      <c r="AA12" s="727"/>
      <c r="AB12" s="727"/>
    </row>
    <row r="13" spans="1:88" ht="14.25" customHeight="1" x14ac:dyDescent="0.35">
      <c r="G13" s="11"/>
      <c r="H13" s="11"/>
      <c r="I13" s="11"/>
      <c r="J13" s="11"/>
      <c r="K13" s="11"/>
      <c r="L13" s="11"/>
      <c r="M13" s="11"/>
      <c r="N13" s="11"/>
      <c r="O13" s="11"/>
      <c r="P13" s="11"/>
      <c r="Q13" s="11"/>
      <c r="R13" s="11"/>
      <c r="S13" s="11"/>
      <c r="T13" s="11"/>
      <c r="U13" s="11"/>
      <c r="V13" s="11"/>
      <c r="W13" s="11"/>
      <c r="X13" s="11"/>
      <c r="Y13" s="11"/>
      <c r="Z13" s="11"/>
      <c r="AA13" s="11"/>
      <c r="AB13" s="11"/>
    </row>
    <row r="14" spans="1:88" ht="14.25" customHeight="1" x14ac:dyDescent="0.35">
      <c r="G14" s="726" t="s">
        <v>4</v>
      </c>
      <c r="H14" s="726"/>
      <c r="I14" s="726"/>
      <c r="J14" s="726"/>
      <c r="K14" s="726"/>
      <c r="L14" s="726"/>
      <c r="M14" s="726"/>
      <c r="N14" s="726"/>
      <c r="O14" s="726"/>
      <c r="P14" s="726"/>
      <c r="Q14" s="726"/>
      <c r="R14" s="12"/>
      <c r="S14" s="727" t="s">
        <v>654</v>
      </c>
      <c r="T14" s="727"/>
      <c r="U14" s="727"/>
      <c r="V14" s="727"/>
      <c r="W14" s="727"/>
      <c r="X14" s="727"/>
      <c r="Y14" s="727"/>
      <c r="Z14" s="727"/>
      <c r="AA14" s="727"/>
      <c r="AB14" s="727"/>
    </row>
    <row r="15" spans="1:88" ht="14.25" customHeight="1" x14ac:dyDescent="0.35">
      <c r="G15" s="11"/>
      <c r="H15" s="11"/>
      <c r="I15" s="11"/>
      <c r="J15" s="11"/>
      <c r="K15" s="11"/>
      <c r="L15" s="11"/>
      <c r="M15" s="11"/>
      <c r="N15" s="11"/>
      <c r="O15" s="11"/>
      <c r="P15" s="11"/>
      <c r="Q15" s="11"/>
      <c r="R15" s="11"/>
      <c r="S15" s="11"/>
      <c r="T15" s="11"/>
      <c r="U15" s="11"/>
      <c r="V15" s="11"/>
      <c r="W15" s="11"/>
      <c r="X15" s="11"/>
      <c r="Y15" s="11"/>
      <c r="Z15" s="11"/>
      <c r="AA15" s="11"/>
      <c r="AB15" s="11"/>
    </row>
    <row r="16" spans="1:88" ht="14.25" customHeight="1" x14ac:dyDescent="0.35">
      <c r="G16" s="726" t="s">
        <v>5</v>
      </c>
      <c r="H16" s="726"/>
      <c r="I16" s="726"/>
      <c r="J16" s="726"/>
      <c r="K16" s="726"/>
      <c r="L16" s="726"/>
      <c r="M16" s="726"/>
      <c r="N16" s="726"/>
      <c r="O16" s="726"/>
      <c r="P16" s="726"/>
      <c r="Q16" s="726"/>
      <c r="R16" s="12"/>
      <c r="S16" s="727" t="s">
        <v>655</v>
      </c>
      <c r="T16" s="727"/>
      <c r="U16" s="727"/>
      <c r="V16" s="727"/>
      <c r="W16" s="727"/>
      <c r="X16" s="727"/>
      <c r="Y16" s="727"/>
      <c r="Z16" s="727"/>
      <c r="AA16" s="727"/>
      <c r="AB16" s="727"/>
    </row>
    <row r="17" spans="1:88" ht="14.25" customHeight="1" x14ac:dyDescent="0.35">
      <c r="G17" s="11"/>
      <c r="H17" s="11"/>
      <c r="I17" s="11"/>
      <c r="J17" s="11"/>
      <c r="K17" s="11"/>
      <c r="L17" s="11"/>
      <c r="M17" s="11"/>
      <c r="N17" s="11"/>
      <c r="O17" s="11"/>
      <c r="P17" s="11"/>
      <c r="Q17" s="11"/>
      <c r="R17" s="11"/>
      <c r="S17" s="11"/>
      <c r="T17" s="11"/>
      <c r="U17" s="11"/>
      <c r="V17" s="11"/>
      <c r="W17" s="11"/>
      <c r="X17" s="11"/>
      <c r="Y17" s="11"/>
      <c r="Z17" s="11"/>
      <c r="AA17" s="11"/>
      <c r="AB17" s="11"/>
    </row>
    <row r="18" spans="1:88" ht="14.25" customHeight="1" x14ac:dyDescent="0.35">
      <c r="G18" s="728" t="s">
        <v>6</v>
      </c>
      <c r="H18" s="728"/>
      <c r="I18" s="728"/>
      <c r="J18" s="728"/>
      <c r="K18" s="728"/>
      <c r="L18" s="728"/>
      <c r="M18" s="728"/>
      <c r="N18" s="728"/>
      <c r="O18" s="728"/>
      <c r="P18" s="728"/>
      <c r="Q18" s="728"/>
      <c r="R18" s="12"/>
      <c r="S18" s="727" t="s">
        <v>656</v>
      </c>
      <c r="T18" s="727"/>
      <c r="U18" s="727"/>
      <c r="V18" s="727"/>
      <c r="W18" s="727"/>
      <c r="X18" s="727"/>
      <c r="Y18" s="727"/>
      <c r="Z18" s="727"/>
      <c r="AA18" s="727"/>
      <c r="AB18" s="727"/>
    </row>
    <row r="19" spans="1:88" ht="14.25" customHeight="1" x14ac:dyDescent="0.35">
      <c r="G19" s="11"/>
      <c r="H19" s="11"/>
      <c r="I19" s="11"/>
      <c r="J19" s="11"/>
      <c r="K19" s="11"/>
      <c r="L19" s="11"/>
      <c r="M19" s="11"/>
      <c r="N19" s="11"/>
      <c r="O19" s="11"/>
      <c r="P19" s="11"/>
      <c r="Q19" s="11"/>
      <c r="R19" s="11"/>
      <c r="S19" s="11"/>
      <c r="T19" s="11"/>
      <c r="U19" s="11"/>
      <c r="V19" s="11"/>
      <c r="W19" s="11"/>
      <c r="X19" s="11"/>
      <c r="Y19" s="11"/>
      <c r="Z19" s="11"/>
      <c r="AA19" s="11"/>
      <c r="AB19" s="11"/>
    </row>
    <row r="20" spans="1:88" ht="14.25" customHeight="1" x14ac:dyDescent="0.35">
      <c r="G20" s="726" t="s">
        <v>7</v>
      </c>
      <c r="H20" s="726"/>
      <c r="I20" s="726"/>
      <c r="J20" s="726"/>
      <c r="K20" s="726"/>
      <c r="L20" s="726"/>
      <c r="M20" s="726"/>
      <c r="N20" s="726"/>
      <c r="O20" s="726"/>
      <c r="P20" s="726"/>
      <c r="Q20" s="726"/>
      <c r="R20" s="12"/>
      <c r="S20" s="727" t="s">
        <v>657</v>
      </c>
      <c r="T20" s="727"/>
      <c r="U20" s="727"/>
      <c r="V20" s="727"/>
      <c r="W20" s="727"/>
      <c r="X20" s="727"/>
      <c r="Y20" s="727"/>
      <c r="Z20" s="727"/>
      <c r="AA20" s="727"/>
      <c r="AB20" s="727"/>
    </row>
    <row r="21" spans="1:88" ht="14.25" customHeight="1" x14ac:dyDescent="0.35"/>
    <row r="22" spans="1:88" ht="14.25" customHeight="1" x14ac:dyDescent="0.35">
      <c r="A22" s="722"/>
      <c r="B22" s="722"/>
      <c r="C22" s="722"/>
      <c r="D22" s="722"/>
      <c r="E22" s="722"/>
      <c r="F22" s="722"/>
      <c r="G22" s="722"/>
      <c r="H22" s="722"/>
      <c r="I22" s="722"/>
      <c r="J22" s="722"/>
      <c r="K22" s="722"/>
      <c r="L22" s="722"/>
      <c r="M22" s="722"/>
      <c r="N22" s="722"/>
      <c r="O22" s="722"/>
      <c r="P22" s="722"/>
      <c r="Q22" s="722"/>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722"/>
      <c r="AR22" s="722"/>
      <c r="AS22" s="722"/>
      <c r="AT22" s="722"/>
      <c r="AU22" s="722"/>
      <c r="AV22" s="722"/>
      <c r="AW22" s="722"/>
      <c r="AX22" s="722"/>
      <c r="AY22" s="722"/>
      <c r="AZ22" s="722"/>
      <c r="BA22" s="722"/>
      <c r="BB22" s="722"/>
      <c r="BC22" s="722"/>
      <c r="BD22" s="722"/>
      <c r="BE22" s="722"/>
      <c r="BF22" s="722"/>
      <c r="BG22" s="722"/>
      <c r="BH22" s="722"/>
      <c r="BI22" s="722"/>
      <c r="BJ22" s="722"/>
      <c r="BK22" s="722"/>
      <c r="BL22" s="722"/>
      <c r="BM22" s="722"/>
      <c r="BN22" s="722"/>
      <c r="BO22" s="722"/>
      <c r="BP22" s="722"/>
      <c r="BQ22" s="722"/>
      <c r="BR22" s="722"/>
      <c r="BS22" s="722"/>
      <c r="BT22" s="722"/>
      <c r="BU22" s="722"/>
      <c r="BV22" s="722"/>
      <c r="BW22" s="722"/>
      <c r="BX22" s="722"/>
      <c r="BY22" s="722"/>
      <c r="BZ22" s="722"/>
      <c r="CA22" s="722"/>
      <c r="CB22" s="722"/>
      <c r="CC22" s="722"/>
      <c r="CD22" s="722"/>
      <c r="CE22" s="722"/>
      <c r="CF22" s="722"/>
      <c r="CG22" s="722"/>
      <c r="CH22" s="722"/>
      <c r="CI22" s="722"/>
      <c r="CJ22" s="722"/>
    </row>
    <row r="23" spans="1:88" ht="14.25" customHeight="1" x14ac:dyDescent="0.35">
      <c r="A23" s="722"/>
      <c r="B23" s="722"/>
      <c r="C23" s="722"/>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722"/>
      <c r="AR23" s="722"/>
      <c r="AS23" s="722"/>
      <c r="AT23" s="722"/>
      <c r="AU23" s="722"/>
      <c r="AV23" s="722"/>
      <c r="AW23" s="722"/>
      <c r="AX23" s="722"/>
      <c r="AY23" s="722"/>
      <c r="AZ23" s="722"/>
      <c r="BA23" s="722"/>
      <c r="BB23" s="722"/>
      <c r="BC23" s="722"/>
      <c r="BD23" s="722"/>
      <c r="BE23" s="722"/>
      <c r="BF23" s="722"/>
      <c r="BG23" s="722"/>
      <c r="BH23" s="722"/>
      <c r="BI23" s="722"/>
      <c r="BJ23" s="722"/>
      <c r="BK23" s="722"/>
      <c r="BL23" s="722"/>
      <c r="BM23" s="722"/>
      <c r="BN23" s="722"/>
      <c r="BO23" s="722"/>
      <c r="BP23" s="722"/>
      <c r="BQ23" s="722"/>
      <c r="BR23" s="722"/>
      <c r="BS23" s="722"/>
      <c r="BT23" s="722"/>
      <c r="BU23" s="722"/>
      <c r="BV23" s="722"/>
      <c r="BW23" s="722"/>
      <c r="BX23" s="722"/>
      <c r="BY23" s="722"/>
      <c r="BZ23" s="722"/>
      <c r="CA23" s="722"/>
      <c r="CB23" s="722"/>
      <c r="CC23" s="722"/>
      <c r="CD23" s="722"/>
      <c r="CE23" s="722"/>
      <c r="CF23" s="722"/>
      <c r="CG23" s="722"/>
      <c r="CH23" s="722"/>
      <c r="CI23" s="722"/>
      <c r="CJ23" s="722"/>
    </row>
    <row r="24" spans="1:88" ht="14.25" customHeight="1" x14ac:dyDescent="0.35"/>
    <row r="25" spans="1:88" ht="14.25" customHeight="1" x14ac:dyDescent="0.35">
      <c r="D25" s="724" t="s">
        <v>658</v>
      </c>
      <c r="E25" s="724"/>
      <c r="F25" s="724"/>
      <c r="G25" s="724"/>
      <c r="H25" s="724"/>
      <c r="I25" s="724"/>
      <c r="J25" s="724"/>
      <c r="K25" s="724"/>
      <c r="L25" s="724"/>
      <c r="M25" s="724"/>
      <c r="N25" s="724"/>
      <c r="O25" s="724"/>
      <c r="P25" s="724"/>
      <c r="Q25" s="724"/>
      <c r="R25" s="724"/>
      <c r="S25" s="2"/>
      <c r="T25" s="3"/>
      <c r="U25" s="3"/>
      <c r="V25" s="3"/>
      <c r="W25" s="3"/>
      <c r="X25" s="3"/>
      <c r="Y25" s="3"/>
      <c r="Z25" s="3"/>
      <c r="AA25" s="3"/>
      <c r="AB25" s="3"/>
      <c r="AC25" s="3"/>
      <c r="AD25" s="3"/>
      <c r="AE25" s="3"/>
      <c r="AF25" s="3"/>
      <c r="AG25" s="3"/>
      <c r="AH25" s="3"/>
      <c r="AI25" s="3"/>
      <c r="AJ25" s="3"/>
      <c r="AK25" s="3"/>
      <c r="AL25" s="3"/>
      <c r="AM25" s="3"/>
      <c r="AN25" s="3"/>
      <c r="AO25" s="3"/>
      <c r="AP25" s="3"/>
      <c r="AQ25" s="3"/>
      <c r="AR25" s="724" t="s">
        <v>659</v>
      </c>
      <c r="AS25" s="724"/>
      <c r="AT25" s="724"/>
      <c r="AU25" s="724"/>
      <c r="AV25" s="724"/>
      <c r="AW25" s="724"/>
      <c r="AX25" s="724"/>
      <c r="AY25" s="724"/>
      <c r="AZ25" s="724"/>
      <c r="BA25" s="724"/>
      <c r="BB25" s="724"/>
      <c r="BC25" s="724"/>
      <c r="BD25" s="724"/>
      <c r="BE25" s="724"/>
      <c r="BF25" s="724"/>
      <c r="BG25" s="3"/>
      <c r="BW25" s="3"/>
      <c r="BX25" s="3"/>
      <c r="BY25" s="3"/>
      <c r="BZ25" s="3"/>
      <c r="CA25" s="3"/>
      <c r="CB25" s="3"/>
      <c r="CC25" s="3"/>
      <c r="CD25" s="3"/>
      <c r="CE25" s="3"/>
    </row>
    <row r="26" spans="1:88" ht="14.25" customHeight="1" x14ac:dyDescent="0.35">
      <c r="D26" s="724"/>
      <c r="E26" s="724"/>
      <c r="F26" s="724"/>
      <c r="G26" s="724"/>
      <c r="H26" s="724"/>
      <c r="I26" s="724"/>
      <c r="J26" s="724"/>
      <c r="K26" s="724"/>
      <c r="L26" s="724"/>
      <c r="M26" s="724"/>
      <c r="N26" s="724"/>
      <c r="O26" s="724"/>
      <c r="P26" s="724"/>
      <c r="Q26" s="724"/>
      <c r="R26" s="724"/>
      <c r="S26" s="2"/>
      <c r="T26" s="3"/>
      <c r="U26" s="3"/>
      <c r="V26" s="3"/>
      <c r="W26" s="3"/>
      <c r="X26" s="3"/>
      <c r="Y26" s="3"/>
      <c r="Z26" s="3"/>
      <c r="AA26" s="3"/>
      <c r="AB26" s="3"/>
      <c r="AC26" s="3"/>
      <c r="AD26" s="3"/>
      <c r="AE26" s="3"/>
      <c r="AF26" s="3"/>
      <c r="AG26" s="3"/>
      <c r="AH26" s="3"/>
      <c r="AI26" s="3"/>
      <c r="AJ26" s="3"/>
      <c r="AK26" s="3"/>
      <c r="AL26" s="3"/>
      <c r="AM26" s="3"/>
      <c r="AN26" s="3"/>
      <c r="AO26" s="3"/>
      <c r="AP26" s="3"/>
      <c r="AQ26" s="3"/>
      <c r="AR26" s="724"/>
      <c r="AS26" s="724"/>
      <c r="AT26" s="724"/>
      <c r="AU26" s="724"/>
      <c r="AV26" s="724"/>
      <c r="AW26" s="724"/>
      <c r="AX26" s="724"/>
      <c r="AY26" s="724"/>
      <c r="AZ26" s="724"/>
      <c r="BA26" s="724"/>
      <c r="BB26" s="724"/>
      <c r="BC26" s="724"/>
      <c r="BD26" s="724"/>
      <c r="BE26" s="724"/>
      <c r="BF26" s="724"/>
      <c r="BG26" s="3"/>
      <c r="BW26" s="3"/>
      <c r="BX26" s="3"/>
      <c r="BY26" s="3"/>
      <c r="BZ26" s="3"/>
      <c r="CA26" s="3"/>
      <c r="CB26" s="3"/>
      <c r="CC26" s="3"/>
      <c r="CD26" s="3"/>
      <c r="CE26" s="3"/>
    </row>
    <row r="27" spans="1:88" ht="14.25" customHeight="1" x14ac:dyDescent="0.35">
      <c r="AR27" s="17"/>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9"/>
    </row>
    <row r="28" spans="1:88" ht="14.25" customHeight="1" x14ac:dyDescent="0.35">
      <c r="AR28" s="20"/>
      <c r="AT28" s="493" t="s">
        <v>9</v>
      </c>
      <c r="AU28" s="493"/>
      <c r="AV28" s="493"/>
      <c r="AW28" s="493"/>
      <c r="AX28" s="493"/>
      <c r="AY28" s="493"/>
      <c r="AZ28" s="493"/>
      <c r="BA28" s="493"/>
      <c r="BB28" s="493"/>
      <c r="BC28" s="493"/>
      <c r="BD28" s="493"/>
      <c r="BE28" s="493"/>
      <c r="BF28" s="28"/>
      <c r="BG28" s="28"/>
      <c r="BH28" s="28"/>
      <c r="BI28" s="723">
        <v>1886</v>
      </c>
      <c r="BJ28" s="723"/>
      <c r="BK28" s="723"/>
      <c r="BL28" s="723"/>
      <c r="BM28" s="723"/>
      <c r="BN28" s="723"/>
      <c r="BO28" s="723"/>
      <c r="BP28" s="723"/>
      <c r="BQ28" s="723"/>
      <c r="BR28" s="723"/>
      <c r="BS28" s="723"/>
      <c r="BT28" s="723"/>
      <c r="BU28" s="723"/>
      <c r="BV28" s="723"/>
      <c r="BW28" s="723"/>
      <c r="BX28" s="723"/>
      <c r="BY28" s="28"/>
      <c r="CJ28" s="21"/>
    </row>
    <row r="29" spans="1:88" ht="14.25" customHeight="1" x14ac:dyDescent="0.35">
      <c r="AR29" s="20"/>
      <c r="AT29" s="28"/>
      <c r="AU29" s="28"/>
      <c r="AV29" s="28"/>
      <c r="AW29" s="28"/>
      <c r="AX29" s="28"/>
      <c r="AY29" s="28"/>
      <c r="AZ29" s="28"/>
      <c r="BA29" s="28"/>
      <c r="BB29" s="28"/>
      <c r="BC29" s="28"/>
      <c r="BD29" s="28"/>
      <c r="BE29" s="28"/>
      <c r="BF29" s="28"/>
      <c r="BG29" s="28"/>
      <c r="BH29" s="28"/>
      <c r="BI29" s="723"/>
      <c r="BJ29" s="723"/>
      <c r="BK29" s="723"/>
      <c r="BL29" s="723"/>
      <c r="BM29" s="723"/>
      <c r="BN29" s="723"/>
      <c r="BO29" s="723"/>
      <c r="BP29" s="723"/>
      <c r="BQ29" s="723"/>
      <c r="BR29" s="723"/>
      <c r="BS29" s="723"/>
      <c r="BT29" s="723"/>
      <c r="BU29" s="723"/>
      <c r="BV29" s="723"/>
      <c r="BW29" s="723"/>
      <c r="BX29" s="723"/>
      <c r="BY29" s="28"/>
      <c r="CJ29" s="21"/>
    </row>
    <row r="30" spans="1:88" ht="14.25" customHeight="1" x14ac:dyDescent="0.35">
      <c r="AR30" s="20"/>
      <c r="AT30" s="28"/>
      <c r="AU30" s="28"/>
      <c r="AV30" s="28"/>
      <c r="AW30" s="28"/>
      <c r="AX30" s="28"/>
      <c r="AY30" s="28"/>
      <c r="AZ30" s="28"/>
      <c r="BA30" s="28"/>
      <c r="BB30" s="28"/>
      <c r="BC30" s="28"/>
      <c r="BD30" s="28"/>
      <c r="BE30" s="28"/>
      <c r="BF30" s="28"/>
      <c r="BG30" s="28"/>
      <c r="BH30" s="28"/>
      <c r="BI30" s="723"/>
      <c r="BJ30" s="723"/>
      <c r="BK30" s="723"/>
      <c r="BL30" s="723"/>
      <c r="BM30" s="723"/>
      <c r="BN30" s="723"/>
      <c r="BO30" s="723"/>
      <c r="BP30" s="723"/>
      <c r="BQ30" s="723"/>
      <c r="BR30" s="723"/>
      <c r="BS30" s="723"/>
      <c r="BT30" s="723"/>
      <c r="BU30" s="723"/>
      <c r="BV30" s="723"/>
      <c r="BW30" s="723"/>
      <c r="BX30" s="723"/>
      <c r="BY30" s="28"/>
      <c r="CJ30" s="21"/>
    </row>
    <row r="31" spans="1:88" ht="14.25" customHeight="1" x14ac:dyDescent="0.35">
      <c r="AR31" s="20"/>
      <c r="AT31" s="434" t="s">
        <v>1270</v>
      </c>
      <c r="AU31" s="434"/>
      <c r="AV31" s="434"/>
      <c r="AW31" s="28"/>
      <c r="AX31" s="28"/>
      <c r="AY31" s="28"/>
      <c r="AZ31" s="28"/>
      <c r="BA31" s="28"/>
      <c r="BB31" s="28"/>
      <c r="BC31" s="28"/>
      <c r="BD31" s="28"/>
      <c r="BE31" s="28"/>
      <c r="BF31" s="28"/>
      <c r="BG31" s="28"/>
      <c r="BH31" s="28"/>
      <c r="BI31" s="723"/>
      <c r="BJ31" s="723"/>
      <c r="BK31" s="723"/>
      <c r="BL31" s="723"/>
      <c r="BM31" s="723"/>
      <c r="BN31" s="723"/>
      <c r="BO31" s="723"/>
      <c r="BP31" s="723"/>
      <c r="BQ31" s="723"/>
      <c r="BR31" s="723"/>
      <c r="BS31" s="723"/>
      <c r="BT31" s="723"/>
      <c r="BU31" s="723"/>
      <c r="BV31" s="723"/>
      <c r="BW31" s="723"/>
      <c r="BX31" s="723"/>
      <c r="BY31" s="28"/>
      <c r="CJ31" s="21"/>
    </row>
    <row r="32" spans="1:88" ht="14.25" customHeight="1" x14ac:dyDescent="0.35">
      <c r="AR32" s="20"/>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CJ32" s="21"/>
    </row>
    <row r="33" spans="44:88" ht="14.25" customHeight="1" x14ac:dyDescent="0.35">
      <c r="AR33" s="20"/>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CJ33" s="21"/>
    </row>
    <row r="34" spans="44:88" ht="14.25" customHeight="1" x14ac:dyDescent="0.35">
      <c r="AR34" s="20"/>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CJ34" s="21"/>
    </row>
    <row r="35" spans="44:88" ht="14.25" customHeight="1" x14ac:dyDescent="0.35">
      <c r="AR35" s="20"/>
      <c r="AT35" s="493" t="s">
        <v>10</v>
      </c>
      <c r="AU35" s="493"/>
      <c r="AV35" s="493"/>
      <c r="AW35" s="493"/>
      <c r="AX35" s="493"/>
      <c r="AY35" s="493"/>
      <c r="AZ35" s="493"/>
      <c r="BA35" s="493"/>
      <c r="BB35" s="493"/>
      <c r="BC35" s="493"/>
      <c r="BD35" s="493"/>
      <c r="BE35" s="493"/>
      <c r="BF35" s="28"/>
      <c r="BG35" s="71"/>
      <c r="BH35" s="71"/>
      <c r="BI35" s="74" t="s">
        <v>660</v>
      </c>
      <c r="BJ35" s="74"/>
      <c r="BK35" s="74"/>
      <c r="BL35" s="74"/>
      <c r="BM35" s="74"/>
      <c r="BN35" s="74"/>
      <c r="BO35" s="74"/>
      <c r="BP35" s="74"/>
      <c r="BQ35" s="74"/>
      <c r="BR35" s="74"/>
      <c r="BS35" s="74"/>
      <c r="BT35" s="74"/>
      <c r="BU35" s="74"/>
      <c r="BV35" s="74"/>
      <c r="BW35" s="74"/>
      <c r="BX35" s="74"/>
      <c r="BY35" s="74"/>
      <c r="BZ35" s="74"/>
      <c r="CA35" s="71"/>
      <c r="CB35" s="71"/>
      <c r="CC35" s="71"/>
      <c r="CD35" s="71"/>
      <c r="CE35" s="71"/>
      <c r="CF35" s="71"/>
      <c r="CG35" s="71"/>
      <c r="CH35" s="71"/>
      <c r="CI35" s="71"/>
      <c r="CJ35" s="21"/>
    </row>
    <row r="36" spans="44:88" ht="14.25" customHeight="1" x14ac:dyDescent="0.35">
      <c r="AR36" s="20"/>
      <c r="AS36" s="411" t="s">
        <v>1271</v>
      </c>
      <c r="AT36" s="101"/>
      <c r="AU36" s="101"/>
      <c r="AV36" s="101"/>
      <c r="AW36" s="101"/>
      <c r="AX36" s="101"/>
      <c r="AY36" s="101"/>
      <c r="AZ36" s="101"/>
      <c r="BA36" s="101"/>
      <c r="BB36" s="101"/>
      <c r="BC36" s="101"/>
      <c r="BD36" s="101"/>
      <c r="BE36" s="74"/>
      <c r="BF36" s="74"/>
      <c r="BG36" s="74"/>
      <c r="BH36" s="74"/>
      <c r="BI36" s="74" t="s">
        <v>661</v>
      </c>
      <c r="BJ36" s="74"/>
      <c r="BK36" s="74"/>
      <c r="BL36" s="74"/>
      <c r="BM36" s="74"/>
      <c r="BN36" s="74"/>
      <c r="BO36" s="74"/>
      <c r="BP36" s="74"/>
      <c r="BQ36" s="74"/>
      <c r="BR36" s="74"/>
      <c r="BS36" s="74"/>
      <c r="BT36" s="74"/>
      <c r="BU36" s="74"/>
      <c r="BV36" s="74"/>
      <c r="BW36" s="74"/>
      <c r="BX36" s="74"/>
      <c r="BY36" s="74"/>
      <c r="BZ36" s="74"/>
      <c r="CA36" s="74"/>
      <c r="CB36" s="74"/>
      <c r="CC36" s="71"/>
      <c r="CD36" s="71"/>
      <c r="CE36" s="71"/>
      <c r="CF36" s="71"/>
      <c r="CG36" s="71"/>
      <c r="CH36" s="71"/>
      <c r="CI36" s="71"/>
      <c r="CJ36" s="21"/>
    </row>
    <row r="37" spans="44:88" ht="14.25" customHeight="1" x14ac:dyDescent="0.35">
      <c r="AR37" s="20"/>
      <c r="AS37" s="411" t="s">
        <v>1272</v>
      </c>
      <c r="AT37" s="101"/>
      <c r="AU37" s="101"/>
      <c r="AV37" s="101"/>
      <c r="AW37" s="101"/>
      <c r="AX37" s="101"/>
      <c r="AY37" s="101"/>
      <c r="AZ37" s="101"/>
      <c r="BA37" s="101"/>
      <c r="BB37" s="101"/>
      <c r="BC37" s="101"/>
      <c r="BD37" s="101"/>
      <c r="BE37" s="101"/>
      <c r="BF37" s="28"/>
      <c r="BG37" s="74"/>
      <c r="BH37" s="74"/>
      <c r="BI37" s="74" t="s">
        <v>662</v>
      </c>
      <c r="BJ37" s="74"/>
      <c r="BK37" s="74"/>
      <c r="BL37" s="74"/>
      <c r="BM37" s="74"/>
      <c r="BN37" s="74"/>
      <c r="BO37" s="74"/>
      <c r="BP37" s="74"/>
      <c r="BQ37" s="74"/>
      <c r="BR37" s="74"/>
      <c r="BS37" s="74"/>
      <c r="BT37" s="74"/>
      <c r="BU37" s="74"/>
      <c r="BV37" s="74"/>
      <c r="BW37" s="74"/>
      <c r="BX37" s="74"/>
      <c r="BY37" s="74"/>
      <c r="BZ37" s="74"/>
      <c r="CA37" s="74"/>
      <c r="CB37" s="74"/>
      <c r="CC37" s="74"/>
      <c r="CD37" s="71"/>
      <c r="CE37" s="71"/>
      <c r="CF37" s="71"/>
      <c r="CG37" s="71"/>
      <c r="CH37" s="71"/>
      <c r="CI37" s="71"/>
      <c r="CJ37" s="21"/>
    </row>
    <row r="38" spans="44:88" ht="14.25" customHeight="1" x14ac:dyDescent="0.35">
      <c r="AR38" s="20"/>
      <c r="AS38" s="411" t="s">
        <v>1273</v>
      </c>
      <c r="AT38" s="101"/>
      <c r="AU38" s="101"/>
      <c r="AV38" s="101"/>
      <c r="AW38" s="101"/>
      <c r="AX38" s="101"/>
      <c r="AY38" s="101"/>
      <c r="AZ38" s="101"/>
      <c r="BA38" s="101"/>
      <c r="BB38" s="74"/>
      <c r="BC38" s="74"/>
      <c r="BD38" s="74"/>
      <c r="BE38" s="74"/>
      <c r="BF38" s="74"/>
      <c r="BG38" s="74"/>
      <c r="BH38" s="74"/>
      <c r="BI38" s="74" t="s">
        <v>663</v>
      </c>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21"/>
    </row>
    <row r="39" spans="44:88" ht="14.25" customHeight="1" x14ac:dyDescent="0.35">
      <c r="AR39" s="20"/>
      <c r="AS39" s="411" t="s">
        <v>1274</v>
      </c>
      <c r="AT39" s="101"/>
      <c r="AU39" s="101"/>
      <c r="AV39" s="101"/>
      <c r="AW39" s="101"/>
      <c r="AX39" s="101"/>
      <c r="AY39" s="74"/>
      <c r="AZ39" s="74"/>
      <c r="BA39" s="74"/>
      <c r="BB39" s="74"/>
      <c r="BC39" s="74"/>
      <c r="BD39" s="74"/>
      <c r="BE39" s="74"/>
      <c r="BF39" s="74"/>
      <c r="BG39" s="74"/>
      <c r="BH39" s="74"/>
      <c r="BI39" s="74" t="s">
        <v>664</v>
      </c>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21"/>
    </row>
    <row r="40" spans="44:88" ht="14.25" customHeight="1" x14ac:dyDescent="0.35">
      <c r="AR40" s="20"/>
      <c r="AS40" s="411" t="s">
        <v>666</v>
      </c>
      <c r="AT40" s="29"/>
      <c r="AU40" s="29"/>
      <c r="AV40" s="29"/>
      <c r="AW40" s="29"/>
      <c r="AX40" s="29"/>
      <c r="AY40" s="29"/>
      <c r="AZ40" s="29"/>
      <c r="BA40" s="29"/>
      <c r="BB40" s="29"/>
      <c r="BC40" s="74"/>
      <c r="BD40" s="74"/>
      <c r="BE40" s="74"/>
      <c r="BF40" s="74"/>
      <c r="BG40" s="74"/>
      <c r="BH40" s="74"/>
      <c r="BI40" s="74" t="s">
        <v>665</v>
      </c>
      <c r="BJ40" s="74"/>
      <c r="BK40" s="74"/>
      <c r="BL40" s="74"/>
      <c r="BM40" s="74"/>
      <c r="BN40" s="74"/>
      <c r="BO40" s="74"/>
      <c r="BP40" s="74"/>
      <c r="BQ40" s="74"/>
      <c r="BR40" s="74"/>
      <c r="BS40" s="74"/>
      <c r="BT40" s="74"/>
      <c r="BU40" s="74"/>
      <c r="BV40" s="74"/>
      <c r="BW40" s="74"/>
      <c r="BX40" s="74"/>
      <c r="BY40" s="74"/>
      <c r="BZ40" s="74"/>
      <c r="CA40" s="74"/>
      <c r="CB40" s="74"/>
      <c r="CC40" s="71"/>
      <c r="CD40" s="71"/>
      <c r="CE40" s="71"/>
      <c r="CF40" s="71"/>
      <c r="CG40" s="71"/>
      <c r="CH40" s="71"/>
      <c r="CI40" s="71"/>
      <c r="CJ40" s="21"/>
    </row>
    <row r="41" spans="44:88" ht="14.25" customHeight="1" x14ac:dyDescent="0.35">
      <c r="AR41" s="20"/>
      <c r="AS41" s="411" t="s">
        <v>1275</v>
      </c>
      <c r="AT41" s="29"/>
      <c r="AU41" s="29"/>
      <c r="AV41" s="29"/>
      <c r="AW41" s="29"/>
      <c r="AX41" s="29"/>
      <c r="AY41" s="29"/>
      <c r="AZ41" s="29"/>
      <c r="BA41" s="29"/>
      <c r="BB41" s="29"/>
      <c r="BC41" s="74"/>
      <c r="BD41" s="74"/>
      <c r="BE41" s="74"/>
      <c r="BF41" s="74"/>
      <c r="BG41" s="74"/>
      <c r="BH41" s="74"/>
      <c r="BI41" s="74" t="s">
        <v>666</v>
      </c>
      <c r="BJ41" s="74"/>
      <c r="BK41" s="74"/>
      <c r="BL41" s="74"/>
      <c r="BM41" s="74"/>
      <c r="BN41" s="74"/>
      <c r="BO41" s="74"/>
      <c r="BP41" s="74"/>
      <c r="BQ41" s="74"/>
      <c r="BR41" s="74"/>
      <c r="BS41" s="74"/>
      <c r="BT41" s="74"/>
      <c r="BU41" s="74"/>
      <c r="BV41" s="74"/>
      <c r="BW41" s="74"/>
      <c r="BX41" s="74"/>
      <c r="BY41" s="74"/>
      <c r="BZ41" s="74"/>
      <c r="CA41" s="74"/>
      <c r="CB41" s="71"/>
      <c r="CC41" s="71"/>
      <c r="CD41" s="71"/>
      <c r="CE41" s="71"/>
      <c r="CF41" s="71"/>
      <c r="CG41" s="71"/>
      <c r="CH41" s="71"/>
      <c r="CI41" s="71"/>
      <c r="CJ41" s="21"/>
    </row>
    <row r="42" spans="44:88" ht="14.25" customHeight="1" x14ac:dyDescent="0.35">
      <c r="AR42" s="20"/>
      <c r="AS42" s="411" t="s">
        <v>1276</v>
      </c>
      <c r="AT42" s="29"/>
      <c r="AU42" s="29"/>
      <c r="AV42" s="29"/>
      <c r="AW42" s="29"/>
      <c r="AX42" s="29"/>
      <c r="AY42" s="29"/>
      <c r="AZ42" s="29"/>
      <c r="BA42" s="29"/>
      <c r="BB42" s="29"/>
      <c r="BC42" s="74"/>
      <c r="BD42" s="74"/>
      <c r="BE42" s="74"/>
      <c r="BF42" s="74"/>
      <c r="BG42" s="74"/>
      <c r="BH42" s="74"/>
      <c r="BI42" s="74" t="s">
        <v>667</v>
      </c>
      <c r="BJ42" s="74"/>
      <c r="BK42" s="74"/>
      <c r="BL42" s="74"/>
      <c r="BM42" s="74"/>
      <c r="BN42" s="74"/>
      <c r="BO42" s="74"/>
      <c r="BP42" s="74"/>
      <c r="BQ42" s="74"/>
      <c r="BR42" s="74"/>
      <c r="BS42" s="74"/>
      <c r="BT42" s="74"/>
      <c r="BU42" s="74"/>
      <c r="BV42" s="74"/>
      <c r="BW42" s="74"/>
      <c r="BX42" s="74"/>
      <c r="BY42" s="74"/>
      <c r="BZ42" s="74"/>
      <c r="CA42" s="74"/>
      <c r="CB42" s="74"/>
      <c r="CC42" s="74"/>
      <c r="CD42" s="71"/>
      <c r="CE42" s="71"/>
      <c r="CF42" s="71"/>
      <c r="CG42" s="71"/>
      <c r="CH42" s="71"/>
      <c r="CI42" s="71"/>
      <c r="CJ42" s="21"/>
    </row>
    <row r="43" spans="44:88" ht="14.25" customHeight="1" x14ac:dyDescent="0.35">
      <c r="AR43" s="20"/>
      <c r="AT43" s="29"/>
      <c r="AU43" s="29"/>
      <c r="AV43" s="29"/>
      <c r="AW43" s="29"/>
      <c r="AX43" s="29"/>
      <c r="AY43" s="29"/>
      <c r="AZ43" s="29"/>
      <c r="BA43" s="29"/>
      <c r="BB43" s="74"/>
      <c r="BC43" s="74"/>
      <c r="BD43" s="74"/>
      <c r="BE43" s="74"/>
      <c r="BF43" s="74"/>
      <c r="BG43" s="74"/>
      <c r="BH43" s="74"/>
      <c r="BI43" s="74" t="s">
        <v>668</v>
      </c>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1"/>
      <c r="CH43" s="71"/>
      <c r="CI43" s="71"/>
      <c r="CJ43" s="21"/>
    </row>
    <row r="44" spans="44:88" ht="14.25" customHeight="1" x14ac:dyDescent="0.35">
      <c r="AR44" s="20"/>
      <c r="AT44" s="29"/>
      <c r="AU44" s="29"/>
      <c r="AV44" s="29"/>
      <c r="AW44" s="29"/>
      <c r="AX44" s="29"/>
      <c r="AY44" s="29"/>
      <c r="AZ44" s="29"/>
      <c r="BA44" s="29"/>
      <c r="BB44" s="72"/>
      <c r="BC44" s="72"/>
      <c r="BD44" s="74"/>
      <c r="BE44" s="74"/>
      <c r="BF44" s="74"/>
      <c r="BG44" s="74"/>
      <c r="BH44" s="74"/>
      <c r="BI44" s="74" t="s">
        <v>669</v>
      </c>
      <c r="BJ44" s="74"/>
      <c r="BK44" s="74"/>
      <c r="BL44" s="74"/>
      <c r="BM44" s="74"/>
      <c r="BN44" s="74"/>
      <c r="BO44" s="74"/>
      <c r="BP44" s="74"/>
      <c r="BQ44" s="74"/>
      <c r="BR44" s="74"/>
      <c r="BS44" s="74"/>
      <c r="BT44" s="74"/>
      <c r="BU44" s="74"/>
      <c r="BV44" s="74"/>
      <c r="BW44" s="74"/>
      <c r="BX44" s="74"/>
      <c r="BY44" s="74"/>
      <c r="BZ44" s="74"/>
      <c r="CA44" s="74"/>
      <c r="CB44" s="74"/>
      <c r="CC44" s="74"/>
      <c r="CD44" s="72"/>
      <c r="CE44" s="72"/>
      <c r="CF44" s="72"/>
      <c r="CG44" s="71"/>
      <c r="CH44" s="71"/>
      <c r="CI44" s="71"/>
      <c r="CJ44" s="21"/>
    </row>
    <row r="45" spans="44:88" ht="14.25" customHeight="1" x14ac:dyDescent="0.35">
      <c r="AR45" s="20"/>
      <c r="AT45" s="29"/>
      <c r="AU45" s="29"/>
      <c r="AV45" s="29"/>
      <c r="AW45" s="29"/>
      <c r="AX45" s="29"/>
      <c r="AY45" s="29"/>
      <c r="AZ45" s="29"/>
      <c r="BA45" s="29"/>
      <c r="BB45" s="72"/>
      <c r="BC45" s="72"/>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2"/>
      <c r="CG45" s="71"/>
      <c r="CH45" s="71"/>
      <c r="CI45" s="71"/>
      <c r="CJ45" s="21"/>
    </row>
    <row r="46" spans="44:88" ht="14.25" customHeight="1" x14ac:dyDescent="0.35">
      <c r="AR46" s="20"/>
      <c r="AT46" s="493" t="s">
        <v>11</v>
      </c>
      <c r="AU46" s="493"/>
      <c r="AV46" s="493"/>
      <c r="AW46" s="493"/>
      <c r="AX46" s="493"/>
      <c r="AY46" s="493"/>
      <c r="AZ46" s="493"/>
      <c r="BA46" s="493"/>
      <c r="BB46" s="493"/>
      <c r="BC46" s="493"/>
      <c r="BD46" s="493"/>
      <c r="BE46" s="493"/>
      <c r="BF46" s="28"/>
      <c r="BG46" s="28"/>
      <c r="BH46" s="28"/>
      <c r="BI46" s="723" t="s">
        <v>670</v>
      </c>
      <c r="BJ46" s="723"/>
      <c r="BK46" s="723"/>
      <c r="BL46" s="723"/>
      <c r="BM46" s="723"/>
      <c r="BN46" s="723"/>
      <c r="BO46" s="723"/>
      <c r="BP46" s="723"/>
      <c r="BQ46" s="723"/>
      <c r="BR46" s="723"/>
      <c r="BS46" s="723"/>
      <c r="BT46" s="723"/>
      <c r="BU46" s="723"/>
      <c r="BV46" s="723"/>
      <c r="BW46" s="723"/>
      <c r="BX46" s="723"/>
      <c r="BY46" s="74"/>
      <c r="BZ46" s="74"/>
      <c r="CA46" s="74"/>
      <c r="CB46" s="74"/>
      <c r="CC46" s="74"/>
      <c r="CD46" s="74"/>
      <c r="CE46" s="74"/>
      <c r="CF46" s="74"/>
      <c r="CG46" s="71"/>
      <c r="CH46" s="71"/>
      <c r="CI46" s="71"/>
      <c r="CJ46" s="21"/>
    </row>
    <row r="47" spans="44:88" ht="14.25" customHeight="1" x14ac:dyDescent="0.35">
      <c r="AR47" s="20"/>
      <c r="AT47" s="29"/>
      <c r="AU47" s="29"/>
      <c r="AV47" s="29"/>
      <c r="AW47" s="29"/>
      <c r="AX47" s="29"/>
      <c r="AY47" s="29"/>
      <c r="AZ47" s="29"/>
      <c r="BA47" s="29"/>
      <c r="BB47" s="29"/>
      <c r="BC47" s="29"/>
      <c r="BD47" s="29"/>
      <c r="BE47" s="29"/>
      <c r="BF47" s="28"/>
      <c r="BG47" s="28"/>
      <c r="BH47" s="28"/>
      <c r="BI47" s="723"/>
      <c r="BJ47" s="723"/>
      <c r="BK47" s="723"/>
      <c r="BL47" s="723"/>
      <c r="BM47" s="723"/>
      <c r="BN47" s="723"/>
      <c r="BO47" s="723"/>
      <c r="BP47" s="723"/>
      <c r="BQ47" s="723"/>
      <c r="BR47" s="723"/>
      <c r="BS47" s="723"/>
      <c r="BT47" s="723"/>
      <c r="BU47" s="723"/>
      <c r="BV47" s="723"/>
      <c r="BW47" s="723"/>
      <c r="BX47" s="723"/>
      <c r="BY47" s="74"/>
      <c r="BZ47" s="74"/>
      <c r="CA47" s="74"/>
      <c r="CB47" s="74"/>
      <c r="CC47" s="74"/>
      <c r="CD47" s="74"/>
      <c r="CE47" s="72"/>
      <c r="CF47" s="72"/>
      <c r="CG47" s="71"/>
      <c r="CH47" s="71"/>
      <c r="CI47" s="71"/>
      <c r="CJ47" s="21"/>
    </row>
    <row r="48" spans="44:88" ht="14.25" customHeight="1" x14ac:dyDescent="0.35">
      <c r="AR48" s="20"/>
      <c r="AT48" s="28"/>
      <c r="AU48" s="28"/>
      <c r="AV48" s="28"/>
      <c r="AW48" s="28"/>
      <c r="AX48" s="28"/>
      <c r="AY48" s="28"/>
      <c r="AZ48" s="28"/>
      <c r="BA48" s="28"/>
      <c r="BB48" s="28"/>
      <c r="BC48" s="28"/>
      <c r="BD48" s="28"/>
      <c r="BE48" s="28"/>
      <c r="BF48" s="28"/>
      <c r="BG48" s="28"/>
      <c r="BH48" s="28"/>
      <c r="BI48" s="723"/>
      <c r="BJ48" s="723"/>
      <c r="BK48" s="723"/>
      <c r="BL48" s="723"/>
      <c r="BM48" s="723"/>
      <c r="BN48" s="723"/>
      <c r="BO48" s="723"/>
      <c r="BP48" s="723"/>
      <c r="BQ48" s="723"/>
      <c r="BR48" s="723"/>
      <c r="BS48" s="723"/>
      <c r="BT48" s="723"/>
      <c r="BU48" s="723"/>
      <c r="BV48" s="723"/>
      <c r="BW48" s="723"/>
      <c r="BX48" s="723"/>
      <c r="BY48" s="74"/>
      <c r="BZ48" s="74"/>
      <c r="CA48" s="74"/>
      <c r="CB48" s="74"/>
      <c r="CC48" s="74"/>
      <c r="CD48" s="72"/>
      <c r="CE48" s="72"/>
      <c r="CF48" s="72"/>
      <c r="CG48" s="71"/>
      <c r="CH48" s="71"/>
      <c r="CI48" s="71"/>
      <c r="CJ48" s="21"/>
    </row>
    <row r="49" spans="4:88" ht="14.25" customHeight="1" x14ac:dyDescent="0.35">
      <c r="AR49" s="20"/>
      <c r="AT49" s="28"/>
      <c r="AU49" s="28"/>
      <c r="AV49" s="28"/>
      <c r="AW49" s="28"/>
      <c r="AX49" s="28"/>
      <c r="AY49" s="28"/>
      <c r="AZ49" s="28"/>
      <c r="BA49" s="28"/>
      <c r="BB49" s="28"/>
      <c r="BC49" s="28"/>
      <c r="BD49" s="28"/>
      <c r="BE49" s="28"/>
      <c r="BF49" s="28"/>
      <c r="BG49" s="28"/>
      <c r="BH49" s="28"/>
      <c r="BI49" s="723"/>
      <c r="BJ49" s="723"/>
      <c r="BK49" s="723"/>
      <c r="BL49" s="723"/>
      <c r="BM49" s="723"/>
      <c r="BN49" s="723"/>
      <c r="BO49" s="723"/>
      <c r="BP49" s="723"/>
      <c r="BQ49" s="723"/>
      <c r="BR49" s="723"/>
      <c r="BS49" s="723"/>
      <c r="BT49" s="723"/>
      <c r="BU49" s="723"/>
      <c r="BV49" s="723"/>
      <c r="BW49" s="723"/>
      <c r="BX49" s="723"/>
      <c r="BY49" s="74"/>
      <c r="BZ49" s="74"/>
      <c r="CA49" s="74"/>
      <c r="CB49" s="74"/>
      <c r="CC49" s="72"/>
      <c r="CD49" s="72"/>
      <c r="CE49" s="72"/>
      <c r="CF49" s="72"/>
      <c r="CG49" s="71"/>
      <c r="CH49" s="71"/>
      <c r="CI49" s="71"/>
      <c r="CJ49" s="21"/>
    </row>
    <row r="50" spans="4:88" ht="14.25" customHeight="1" x14ac:dyDescent="0.35">
      <c r="AR50" s="20"/>
      <c r="AT50" s="29"/>
      <c r="AU50" s="29"/>
      <c r="AV50" s="29"/>
      <c r="AW50" s="29"/>
      <c r="AX50" s="29"/>
      <c r="AY50" s="29"/>
      <c r="AZ50" s="29"/>
      <c r="BA50" s="29"/>
      <c r="BB50" s="29"/>
      <c r="BC50" s="29"/>
      <c r="BD50" s="29"/>
      <c r="BE50" s="29"/>
      <c r="BF50" s="28"/>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21"/>
    </row>
    <row r="51" spans="4:88" ht="14.25" customHeight="1" x14ac:dyDescent="0.35">
      <c r="AR51" s="20"/>
      <c r="AT51" s="29"/>
      <c r="AU51" s="29"/>
      <c r="AV51" s="29"/>
      <c r="AW51" s="29"/>
      <c r="AX51" s="29"/>
      <c r="AY51" s="29"/>
      <c r="AZ51" s="29"/>
      <c r="BA51" s="29"/>
      <c r="BB51" s="29"/>
      <c r="BC51" s="29"/>
      <c r="BD51" s="29"/>
      <c r="BE51" s="29"/>
      <c r="BF51" s="28"/>
      <c r="BG51" s="28"/>
      <c r="BH51" s="28"/>
      <c r="BI51" s="28"/>
      <c r="BJ51" s="28"/>
      <c r="BK51" s="28"/>
      <c r="BL51" s="28"/>
      <c r="BM51" s="28"/>
      <c r="BN51" s="28"/>
      <c r="BO51" s="28"/>
      <c r="BP51" s="28"/>
      <c r="BQ51" s="28"/>
      <c r="BR51" s="28"/>
      <c r="BS51" s="28"/>
      <c r="BT51" s="28"/>
      <c r="BU51" s="28"/>
      <c r="BV51" s="28"/>
      <c r="BW51" s="28"/>
      <c r="BX51" s="28"/>
      <c r="BY51" s="28"/>
      <c r="CJ51" s="21"/>
    </row>
    <row r="52" spans="4:88" ht="14.25" customHeight="1" x14ac:dyDescent="0.35">
      <c r="AR52" s="20"/>
      <c r="BY52" s="28"/>
      <c r="CJ52" s="21"/>
    </row>
    <row r="53" spans="4:88" ht="14.25" customHeight="1" x14ac:dyDescent="0.35">
      <c r="AR53" s="20"/>
      <c r="AT53" s="493" t="s">
        <v>860</v>
      </c>
      <c r="AU53" s="493"/>
      <c r="AV53" s="493"/>
      <c r="AW53" s="493"/>
      <c r="AX53" s="493"/>
      <c r="AY53" s="493"/>
      <c r="AZ53" s="493"/>
      <c r="BA53" s="493"/>
      <c r="BB53" s="493"/>
      <c r="BC53" s="493"/>
      <c r="BD53" s="493"/>
      <c r="BE53" s="493"/>
      <c r="BI53" s="74" t="s">
        <v>913</v>
      </c>
      <c r="BJ53" s="74"/>
      <c r="BK53" s="74"/>
      <c r="BL53" s="74"/>
      <c r="BM53" s="74"/>
      <c r="BN53" s="74"/>
      <c r="BY53" s="28"/>
      <c r="CJ53" s="21"/>
    </row>
    <row r="54" spans="4:88" ht="14.25" customHeight="1" x14ac:dyDescent="0.35">
      <c r="AR54" s="20"/>
      <c r="BY54" s="28"/>
      <c r="CJ54" s="21"/>
    </row>
    <row r="55" spans="4:88" ht="14.25" customHeight="1" x14ac:dyDescent="0.35">
      <c r="AR55" s="20"/>
      <c r="BY55" s="28"/>
      <c r="CJ55" s="21"/>
    </row>
    <row r="56" spans="4:88" ht="14.25" customHeight="1" x14ac:dyDescent="0.35">
      <c r="AR56" s="20"/>
      <c r="AT56" s="412" t="s">
        <v>1277</v>
      </c>
      <c r="CJ56" s="21"/>
    </row>
    <row r="57" spans="4:88" ht="14.25" customHeight="1" x14ac:dyDescent="0.35">
      <c r="AR57" s="20"/>
      <c r="CJ57" s="21"/>
    </row>
    <row r="58" spans="4:88" ht="14.25" customHeight="1" x14ac:dyDescent="0.35">
      <c r="AR58" s="20"/>
      <c r="CJ58" s="21"/>
    </row>
    <row r="59" spans="4:88" ht="14.25" customHeight="1" x14ac:dyDescent="0.35">
      <c r="AR59" s="20"/>
      <c r="CJ59" s="21"/>
    </row>
    <row r="60" spans="4:88" ht="14.25" customHeight="1" x14ac:dyDescent="0.35">
      <c r="AR60" s="22"/>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4"/>
    </row>
    <row r="61" spans="4:88" ht="14.25" customHeight="1" x14ac:dyDescent="0.35"/>
    <row r="62" spans="4:88" ht="14.25" customHeight="1" x14ac:dyDescent="0.35">
      <c r="D62" s="733" t="s">
        <v>12</v>
      </c>
      <c r="E62" s="733"/>
      <c r="F62" s="733"/>
      <c r="G62" s="733"/>
      <c r="H62" s="733"/>
      <c r="I62" s="733"/>
      <c r="J62" s="733"/>
      <c r="K62" s="733"/>
      <c r="L62" s="733"/>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c r="AN62" s="733"/>
      <c r="AO62" s="733"/>
      <c r="AP62" s="733"/>
      <c r="AQ62" s="733"/>
      <c r="AR62" s="733"/>
      <c r="AS62" s="733"/>
      <c r="AT62" s="733"/>
      <c r="AU62" s="733"/>
      <c r="AV62" s="733"/>
      <c r="AW62" s="733"/>
      <c r="AX62" s="733"/>
      <c r="AY62" s="733"/>
      <c r="AZ62" s="733"/>
      <c r="BA62" s="733"/>
      <c r="BB62" s="733"/>
      <c r="BC62" s="733"/>
      <c r="BD62" s="733"/>
      <c r="BE62" s="733"/>
      <c r="BF62" s="733"/>
      <c r="BG62" s="733"/>
      <c r="BH62" s="733"/>
      <c r="BI62" s="733"/>
      <c r="BJ62" s="733"/>
      <c r="BK62" s="733"/>
      <c r="BL62" s="733"/>
      <c r="BM62" s="733"/>
      <c r="BN62" s="733"/>
      <c r="BO62" s="733"/>
      <c r="BP62" s="733"/>
      <c r="BQ62" s="733"/>
      <c r="BR62" s="733"/>
      <c r="BS62" s="733"/>
      <c r="BT62" s="733"/>
      <c r="BU62" s="733"/>
      <c r="BV62" s="733"/>
      <c r="BW62" s="733"/>
      <c r="BX62" s="733"/>
      <c r="BY62" s="733"/>
      <c r="BZ62" s="733"/>
      <c r="CA62" s="733"/>
      <c r="CB62" s="733"/>
      <c r="CC62" s="733"/>
      <c r="CD62" s="733"/>
      <c r="CE62" s="733"/>
      <c r="CF62" s="733"/>
      <c r="CG62" s="733"/>
      <c r="CH62" s="733"/>
      <c r="CI62" s="733"/>
      <c r="CJ62" s="733"/>
    </row>
    <row r="63" spans="4:88" ht="14.25" customHeight="1" x14ac:dyDescent="0.35">
      <c r="D63" s="733"/>
      <c r="E63" s="733"/>
      <c r="F63" s="733"/>
      <c r="G63" s="733"/>
      <c r="H63" s="733"/>
      <c r="I63" s="733"/>
      <c r="J63" s="733"/>
      <c r="K63" s="733"/>
      <c r="L63" s="733"/>
      <c r="M63" s="733"/>
      <c r="N63" s="733"/>
      <c r="O63" s="733"/>
      <c r="P63" s="733"/>
      <c r="Q63" s="733"/>
      <c r="R63" s="733"/>
      <c r="S63" s="733"/>
      <c r="T63" s="733"/>
      <c r="U63" s="733"/>
      <c r="V63" s="733"/>
      <c r="W63" s="733"/>
      <c r="X63" s="733"/>
      <c r="Y63" s="733"/>
      <c r="Z63" s="733"/>
      <c r="AA63" s="733"/>
      <c r="AB63" s="733"/>
      <c r="AC63" s="733"/>
      <c r="AD63" s="733"/>
      <c r="AE63" s="733"/>
      <c r="AF63" s="733"/>
      <c r="AG63" s="733"/>
      <c r="AH63" s="733"/>
      <c r="AI63" s="733"/>
      <c r="AJ63" s="733"/>
      <c r="AK63" s="733"/>
      <c r="AL63" s="733"/>
      <c r="AM63" s="733"/>
      <c r="AN63" s="733"/>
      <c r="AO63" s="733"/>
      <c r="AP63" s="733"/>
      <c r="AQ63" s="733"/>
      <c r="AR63" s="733"/>
      <c r="AS63" s="733"/>
      <c r="AT63" s="733"/>
      <c r="AU63" s="733"/>
      <c r="AV63" s="733"/>
      <c r="AW63" s="733"/>
      <c r="AX63" s="733"/>
      <c r="AY63" s="733"/>
      <c r="AZ63" s="733"/>
      <c r="BA63" s="733"/>
      <c r="BB63" s="733"/>
      <c r="BC63" s="733"/>
      <c r="BD63" s="733"/>
      <c r="BE63" s="733"/>
      <c r="BF63" s="733"/>
      <c r="BG63" s="733"/>
      <c r="BH63" s="733"/>
      <c r="BI63" s="733"/>
      <c r="BJ63" s="733"/>
      <c r="BK63" s="733"/>
      <c r="BL63" s="733"/>
      <c r="BM63" s="733"/>
      <c r="BN63" s="733"/>
      <c r="BO63" s="733"/>
      <c r="BP63" s="733"/>
      <c r="BQ63" s="733"/>
      <c r="BR63" s="733"/>
      <c r="BS63" s="733"/>
      <c r="BT63" s="733"/>
      <c r="BU63" s="733"/>
      <c r="BV63" s="733"/>
      <c r="BW63" s="733"/>
      <c r="BX63" s="733"/>
      <c r="BY63" s="733"/>
      <c r="BZ63" s="733"/>
      <c r="CA63" s="733"/>
      <c r="CB63" s="733"/>
      <c r="CC63" s="733"/>
      <c r="CD63" s="733"/>
      <c r="CE63" s="733"/>
      <c r="CF63" s="733"/>
      <c r="CG63" s="733"/>
      <c r="CH63" s="733"/>
      <c r="CI63" s="733"/>
      <c r="CJ63" s="733"/>
    </row>
    <row r="64" spans="4:88" ht="14.25" customHeight="1" x14ac:dyDescent="0.35">
      <c r="J64" s="26"/>
      <c r="K64" s="26"/>
      <c r="L64" s="26"/>
      <c r="M64" s="26"/>
      <c r="N64" s="26"/>
      <c r="O64" s="26"/>
      <c r="P64" s="26"/>
      <c r="Q64" s="26"/>
      <c r="R64" s="26"/>
      <c r="S64" s="26"/>
      <c r="T64" s="26"/>
      <c r="U64" s="26"/>
    </row>
    <row r="65" spans="4:88" ht="14.25" customHeight="1" x14ac:dyDescent="0.35">
      <c r="D65" s="17"/>
      <c r="E65" s="18"/>
      <c r="F65" s="18"/>
      <c r="G65" s="18"/>
      <c r="H65" s="18"/>
      <c r="I65" s="27"/>
      <c r="J65" s="27"/>
      <c r="K65" s="27"/>
      <c r="L65" s="27"/>
      <c r="M65" s="27"/>
      <c r="N65" s="27"/>
      <c r="O65" s="27"/>
      <c r="P65" s="27"/>
      <c r="Q65" s="27"/>
      <c r="R65" s="27"/>
      <c r="S65" s="27"/>
      <c r="T65" s="27"/>
      <c r="U65" s="27"/>
      <c r="V65" s="18"/>
      <c r="W65" s="18"/>
      <c r="X65" s="18"/>
      <c r="Y65" s="18"/>
      <c r="Z65" s="18"/>
      <c r="AA65" s="18"/>
      <c r="AB65" s="18"/>
      <c r="AC65" s="18"/>
      <c r="AD65" s="18"/>
      <c r="AE65" s="18"/>
      <c r="AF65" s="18"/>
      <c r="AG65" s="18"/>
      <c r="AH65" s="18"/>
      <c r="AI65" s="18"/>
      <c r="AJ65" s="18"/>
      <c r="AK65" s="18"/>
      <c r="AL65" s="18"/>
      <c r="AM65" s="18"/>
      <c r="AN65" s="18"/>
      <c r="AO65" s="18"/>
      <c r="AP65" s="18"/>
      <c r="AR65" s="17"/>
      <c r="AS65" s="18"/>
      <c r="AT65" s="18"/>
      <c r="AU65" s="18"/>
      <c r="AV65" s="18"/>
      <c r="AW65" s="18"/>
      <c r="AX65" s="18"/>
      <c r="AY65" s="18"/>
      <c r="AZ65" s="18"/>
      <c r="BA65" s="18"/>
      <c r="BB65" s="18"/>
      <c r="BC65" s="18"/>
      <c r="BD65" s="18"/>
      <c r="BE65" s="18"/>
      <c r="BF65" s="27"/>
      <c r="BG65" s="27"/>
      <c r="BH65" s="27"/>
      <c r="BI65" s="27"/>
      <c r="BJ65" s="27"/>
      <c r="BK65" s="27"/>
      <c r="BL65" s="27"/>
      <c r="BM65" s="27"/>
      <c r="BN65" s="27"/>
      <c r="BO65" s="27"/>
      <c r="BP65" s="27"/>
      <c r="BQ65" s="27"/>
      <c r="BR65" s="18"/>
      <c r="BS65" s="18"/>
      <c r="BT65" s="18"/>
      <c r="BU65" s="18"/>
      <c r="BV65" s="18"/>
      <c r="BW65" s="18"/>
      <c r="BX65" s="18"/>
      <c r="BY65" s="18"/>
      <c r="BZ65" s="18"/>
      <c r="CA65" s="18"/>
      <c r="CB65" s="18"/>
      <c r="CC65" s="18"/>
      <c r="CD65" s="18"/>
      <c r="CE65" s="18"/>
      <c r="CF65" s="18"/>
      <c r="CG65" s="18"/>
      <c r="CH65" s="18"/>
      <c r="CI65" s="18"/>
      <c r="CJ65" s="19"/>
    </row>
    <row r="66" spans="4:88" ht="14.25" customHeight="1" x14ac:dyDescent="0.35">
      <c r="D66" s="20"/>
      <c r="I66" s="26" t="s">
        <v>13</v>
      </c>
      <c r="AR66" s="20"/>
      <c r="AV66" s="26" t="s">
        <v>15</v>
      </c>
      <c r="BE66" s="26"/>
      <c r="BF66" s="26"/>
      <c r="BG66" s="26"/>
      <c r="BH66" s="26"/>
      <c r="BI66" s="26"/>
      <c r="BJ66" s="26"/>
      <c r="BK66" s="26"/>
      <c r="BL66" s="26"/>
      <c r="BM66" s="26"/>
      <c r="BN66" s="26"/>
      <c r="BO66" s="26"/>
      <c r="BP66" s="26"/>
      <c r="BQ66" s="26"/>
      <c r="CJ66" s="21"/>
    </row>
    <row r="67" spans="4:88" ht="14.25" customHeight="1" x14ac:dyDescent="0.35">
      <c r="D67" s="20"/>
      <c r="AR67" s="20"/>
      <c r="AT67" s="734" t="s">
        <v>16</v>
      </c>
      <c r="AU67" s="734"/>
      <c r="AV67" s="734"/>
      <c r="AW67" s="734"/>
      <c r="AX67" s="734"/>
      <c r="AY67" s="734"/>
      <c r="AZ67" s="725" t="s">
        <v>671</v>
      </c>
      <c r="BA67" s="725"/>
      <c r="BB67" s="725"/>
      <c r="BC67" s="725"/>
      <c r="BD67" s="725"/>
      <c r="BE67" s="725"/>
      <c r="BF67" s="725"/>
      <c r="BG67" s="725"/>
      <c r="BH67" s="725"/>
      <c r="BI67" s="725"/>
      <c r="BJ67" s="725"/>
      <c r="BK67" s="725"/>
      <c r="BL67" s="725"/>
      <c r="BM67" s="725"/>
      <c r="BN67" s="725"/>
      <c r="BO67" s="725"/>
      <c r="BP67" s="725"/>
      <c r="BQ67" s="725"/>
      <c r="BR67" s="725"/>
      <c r="BS67" s="725"/>
      <c r="BT67" s="725"/>
      <c r="BU67" s="725"/>
      <c r="BV67" s="725"/>
      <c r="BW67" s="725"/>
      <c r="BX67" s="725"/>
      <c r="BY67" s="725"/>
      <c r="BZ67" s="725"/>
      <c r="CA67" s="725"/>
      <c r="CJ67" s="21"/>
    </row>
    <row r="68" spans="4:88" ht="14.25" customHeight="1" x14ac:dyDescent="0.35">
      <c r="D68" s="20"/>
      <c r="O68"/>
      <c r="AR68" s="20"/>
      <c r="AT68" s="734" t="s">
        <v>17</v>
      </c>
      <c r="AU68" s="734"/>
      <c r="AV68" s="734"/>
      <c r="AW68" s="734"/>
      <c r="AX68" s="734"/>
      <c r="AY68" s="734"/>
      <c r="AZ68" s="725" t="s">
        <v>672</v>
      </c>
      <c r="BA68" s="725"/>
      <c r="BB68" s="725"/>
      <c r="BC68" s="725"/>
      <c r="BD68" s="725"/>
      <c r="BE68" s="725"/>
      <c r="BF68" s="725"/>
      <c r="BG68" s="725"/>
      <c r="BH68" s="725"/>
      <c r="BI68" s="725"/>
      <c r="BJ68" s="725"/>
      <c r="BK68" s="725"/>
      <c r="BL68" s="725"/>
      <c r="BM68" s="725"/>
      <c r="BN68" s="725"/>
      <c r="BO68" s="725"/>
      <c r="BP68" s="725"/>
      <c r="BQ68" s="725"/>
      <c r="BR68" s="725"/>
      <c r="BS68" s="725"/>
      <c r="BT68" s="725"/>
      <c r="BU68" s="725"/>
      <c r="BV68" s="725"/>
      <c r="BW68" s="725"/>
      <c r="BX68" s="725"/>
      <c r="BY68" s="725"/>
      <c r="BZ68" s="725"/>
      <c r="CA68" s="725"/>
      <c r="CJ68" s="21"/>
    </row>
    <row r="69" spans="4:88" ht="14.25" customHeight="1" x14ac:dyDescent="0.35">
      <c r="D69" s="20"/>
      <c r="T69" s="49"/>
      <c r="AR69" s="20"/>
      <c r="CJ69" s="21"/>
    </row>
    <row r="70" spans="4:88" ht="14.25" customHeight="1" x14ac:dyDescent="0.35">
      <c r="D70" s="20"/>
      <c r="AR70" s="20"/>
      <c r="CJ70" s="21"/>
    </row>
    <row r="71" spans="4:88" ht="14.25" customHeight="1" x14ac:dyDescent="0.35">
      <c r="D71" s="20"/>
      <c r="AR71" s="20"/>
      <c r="CJ71" s="21"/>
    </row>
    <row r="72" spans="4:88" ht="14.25" customHeight="1" x14ac:dyDescent="0.35">
      <c r="D72" s="20"/>
      <c r="AR72" s="20"/>
      <c r="CJ72" s="21"/>
    </row>
    <row r="73" spans="4:88" ht="14.25" customHeight="1" x14ac:dyDescent="0.35">
      <c r="D73" s="20"/>
      <c r="AR73" s="20"/>
      <c r="CJ73" s="21"/>
    </row>
    <row r="74" spans="4:88" ht="14.25" customHeight="1" x14ac:dyDescent="0.35">
      <c r="D74" s="20"/>
      <c r="AR74" s="20"/>
      <c r="CJ74" s="21"/>
    </row>
    <row r="75" spans="4:88" ht="14.25" customHeight="1" x14ac:dyDescent="0.35">
      <c r="D75" s="20"/>
      <c r="AR75" s="20"/>
      <c r="CJ75" s="21"/>
    </row>
    <row r="76" spans="4:88" ht="14.25" customHeight="1" x14ac:dyDescent="0.35">
      <c r="D76" s="20"/>
      <c r="AR76" s="20"/>
      <c r="CJ76" s="21"/>
    </row>
    <row r="77" spans="4:88" ht="14.25" customHeight="1" x14ac:dyDescent="0.35">
      <c r="D77" s="20"/>
      <c r="I77" s="26" t="s">
        <v>14</v>
      </c>
      <c r="AR77" s="20"/>
      <c r="CJ77" s="21"/>
    </row>
    <row r="78" spans="4:88" ht="14.25" customHeight="1" x14ac:dyDescent="0.35">
      <c r="D78" s="20"/>
      <c r="AR78" s="20"/>
      <c r="CJ78" s="21"/>
    </row>
    <row r="79" spans="4:88" ht="14.25" customHeight="1" x14ac:dyDescent="0.35">
      <c r="D79" s="20"/>
      <c r="L79" s="49"/>
      <c r="AR79" s="20"/>
      <c r="CJ79" s="21"/>
    </row>
    <row r="80" spans="4:88" ht="14.25" customHeight="1" x14ac:dyDescent="0.35">
      <c r="D80" s="20"/>
      <c r="AR80" s="20"/>
      <c r="CJ80" s="21"/>
    </row>
    <row r="81" spans="4:88" ht="14.25" customHeight="1" x14ac:dyDescent="0.35">
      <c r="D81" s="20"/>
      <c r="AR81" s="20"/>
      <c r="CJ81" s="21"/>
    </row>
    <row r="82" spans="4:88" ht="14.25" customHeight="1" x14ac:dyDescent="0.35">
      <c r="D82" s="20"/>
      <c r="AR82" s="20"/>
      <c r="CJ82" s="21"/>
    </row>
    <row r="83" spans="4:88" ht="14.25" customHeight="1" x14ac:dyDescent="0.35">
      <c r="D83" s="20"/>
      <c r="AR83" s="20"/>
      <c r="BE83" s="2"/>
      <c r="CJ83" s="21"/>
    </row>
    <row r="84" spans="4:88" ht="14.25" customHeight="1" x14ac:dyDescent="0.35">
      <c r="D84" s="20"/>
      <c r="AR84" s="20"/>
      <c r="CJ84" s="21"/>
    </row>
    <row r="85" spans="4:88" ht="14.25" customHeight="1" x14ac:dyDescent="0.35">
      <c r="D85" s="20"/>
      <c r="AR85" s="20"/>
      <c r="CJ85" s="21"/>
    </row>
    <row r="86" spans="4:88" ht="14.25" customHeight="1" x14ac:dyDescent="0.35">
      <c r="D86" s="20"/>
      <c r="AR86" s="20"/>
      <c r="CJ86" s="21"/>
    </row>
    <row r="87" spans="4:88" ht="14.25" customHeight="1" x14ac:dyDescent="0.35">
      <c r="D87" s="20"/>
      <c r="AR87" s="20"/>
      <c r="CJ87" s="21"/>
    </row>
    <row r="88" spans="4:88" ht="14.25" customHeight="1" x14ac:dyDescent="0.35">
      <c r="D88" s="20"/>
      <c r="AR88" s="20"/>
      <c r="CJ88" s="21"/>
    </row>
    <row r="89" spans="4:88" ht="14.25" customHeight="1" x14ac:dyDescent="0.35">
      <c r="D89" s="20"/>
      <c r="AR89" s="20"/>
      <c r="CJ89" s="21"/>
    </row>
    <row r="90" spans="4:88" ht="14.25" customHeight="1" x14ac:dyDescent="0.35">
      <c r="D90" s="20"/>
      <c r="AR90" s="20"/>
      <c r="CJ90" s="21"/>
    </row>
    <row r="91" spans="4:88" ht="14.25" customHeight="1" x14ac:dyDescent="0.35">
      <c r="D91" s="20"/>
      <c r="AR91" s="20"/>
      <c r="CJ91" s="21"/>
    </row>
    <row r="92" spans="4:88" ht="14.25" customHeight="1" x14ac:dyDescent="0.35">
      <c r="D92" s="20"/>
      <c r="AR92" s="20"/>
      <c r="CJ92" s="21"/>
    </row>
    <row r="93" spans="4:88" ht="14.25" customHeight="1" x14ac:dyDescent="0.35">
      <c r="D93" s="20"/>
      <c r="AR93" s="20"/>
      <c r="CJ93" s="21"/>
    </row>
    <row r="94" spans="4:88" ht="14.25" customHeight="1" x14ac:dyDescent="0.35">
      <c r="D94" s="20"/>
      <c r="AR94" s="20"/>
      <c r="CJ94" s="21"/>
    </row>
    <row r="95" spans="4:88" ht="14.25" customHeight="1" x14ac:dyDescent="0.35">
      <c r="D95" s="22"/>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R95" s="22"/>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4"/>
    </row>
    <row r="96" spans="4:88" ht="14.25" customHeight="1" x14ac:dyDescent="0.35">
      <c r="AO96" s="25"/>
      <c r="AP96" s="25"/>
      <c r="AQ96" s="25"/>
      <c r="AR96" s="25"/>
      <c r="AS96" s="25"/>
      <c r="AT96" s="25"/>
      <c r="AU96" s="25"/>
      <c r="AV96" s="25"/>
      <c r="AW96" s="25"/>
      <c r="AX96" s="25"/>
      <c r="AY96" s="25"/>
      <c r="AZ96" s="25"/>
      <c r="BA96" s="25"/>
      <c r="BB96" s="25"/>
      <c r="BC96" s="25"/>
      <c r="BD96" s="25"/>
      <c r="BE96" s="25"/>
      <c r="BF96" s="25"/>
    </row>
    <row r="97" spans="4:88" ht="14.25" customHeight="1" x14ac:dyDescent="0.35">
      <c r="D97" s="733" t="s">
        <v>18</v>
      </c>
      <c r="E97" s="733"/>
      <c r="F97" s="733"/>
      <c r="G97" s="733"/>
      <c r="H97" s="733"/>
      <c r="I97" s="733"/>
      <c r="J97" s="733"/>
      <c r="K97" s="733"/>
      <c r="L97" s="733"/>
      <c r="M97" s="733"/>
      <c r="N97" s="733"/>
      <c r="O97" s="733"/>
      <c r="P97" s="733"/>
      <c r="Q97" s="733"/>
      <c r="R97" s="733"/>
      <c r="S97" s="733"/>
      <c r="T97" s="733"/>
      <c r="U97" s="733"/>
      <c r="V97" s="733"/>
      <c r="W97" s="733"/>
      <c r="X97" s="733"/>
      <c r="Y97" s="733"/>
      <c r="Z97" s="733"/>
      <c r="AA97" s="733"/>
      <c r="AB97" s="733"/>
      <c r="AC97" s="733"/>
      <c r="AD97" s="733"/>
      <c r="AE97" s="733"/>
      <c r="AF97" s="733"/>
      <c r="AG97" s="733"/>
      <c r="AH97" s="733"/>
      <c r="AI97" s="733"/>
      <c r="AJ97" s="733"/>
      <c r="AK97" s="733"/>
      <c r="AL97" s="733"/>
      <c r="AM97" s="733"/>
      <c r="AN97" s="733"/>
      <c r="AO97" s="733"/>
      <c r="AP97" s="733"/>
      <c r="AQ97" s="733"/>
      <c r="AR97" s="733"/>
      <c r="AS97" s="733"/>
      <c r="AT97" s="733"/>
      <c r="AU97" s="733"/>
      <c r="AV97" s="733"/>
      <c r="AW97" s="733"/>
      <c r="AX97" s="733"/>
      <c r="AY97" s="733"/>
      <c r="AZ97" s="733"/>
      <c r="BA97" s="733"/>
      <c r="BB97" s="733"/>
      <c r="BC97" s="733"/>
      <c r="BD97" s="733"/>
      <c r="BE97" s="733"/>
      <c r="BF97" s="733"/>
      <c r="BG97" s="733"/>
      <c r="BH97" s="733"/>
      <c r="BI97" s="733"/>
      <c r="BJ97" s="733"/>
      <c r="BK97" s="733"/>
      <c r="BL97" s="733"/>
      <c r="BM97" s="733"/>
      <c r="BN97" s="733"/>
      <c r="BO97" s="733"/>
      <c r="BP97" s="733"/>
      <c r="BQ97" s="733"/>
      <c r="BR97" s="733"/>
      <c r="BS97" s="733"/>
      <c r="BT97" s="733"/>
      <c r="BU97" s="733"/>
      <c r="BV97" s="733"/>
      <c r="BW97" s="733"/>
      <c r="BX97" s="733"/>
      <c r="BY97" s="733"/>
      <c r="BZ97" s="733"/>
      <c r="CA97" s="733"/>
      <c r="CB97" s="733"/>
      <c r="CC97" s="733"/>
      <c r="CD97" s="733"/>
      <c r="CE97" s="733"/>
      <c r="CF97" s="733"/>
      <c r="CG97" s="733"/>
      <c r="CH97" s="733"/>
      <c r="CI97" s="733"/>
      <c r="CJ97" s="733"/>
    </row>
    <row r="98" spans="4:88" ht="14.25" customHeight="1" x14ac:dyDescent="0.35">
      <c r="D98" s="733"/>
      <c r="E98" s="733"/>
      <c r="F98" s="733"/>
      <c r="G98" s="733"/>
      <c r="H98" s="733"/>
      <c r="I98" s="733"/>
      <c r="J98" s="733"/>
      <c r="K98" s="733"/>
      <c r="L98" s="733"/>
      <c r="M98" s="733"/>
      <c r="N98" s="733"/>
      <c r="O98" s="733"/>
      <c r="P98" s="733"/>
      <c r="Q98" s="733"/>
      <c r="R98" s="733"/>
      <c r="S98" s="733"/>
      <c r="T98" s="733"/>
      <c r="U98" s="733"/>
      <c r="V98" s="733"/>
      <c r="W98" s="733"/>
      <c r="X98" s="733"/>
      <c r="Y98" s="733"/>
      <c r="Z98" s="733"/>
      <c r="AA98" s="733"/>
      <c r="AB98" s="733"/>
      <c r="AC98" s="733"/>
      <c r="AD98" s="733"/>
      <c r="AE98" s="733"/>
      <c r="AF98" s="733"/>
      <c r="AG98" s="733"/>
      <c r="AH98" s="733"/>
      <c r="AI98" s="733"/>
      <c r="AJ98" s="733"/>
      <c r="AK98" s="733"/>
      <c r="AL98" s="733"/>
      <c r="AM98" s="733"/>
      <c r="AN98" s="733"/>
      <c r="AO98" s="733"/>
      <c r="AP98" s="733"/>
      <c r="AQ98" s="733"/>
      <c r="AR98" s="733"/>
      <c r="AS98" s="733"/>
      <c r="AT98" s="733"/>
      <c r="AU98" s="733"/>
      <c r="AV98" s="733"/>
      <c r="AW98" s="733"/>
      <c r="AX98" s="733"/>
      <c r="AY98" s="733"/>
      <c r="AZ98" s="733"/>
      <c r="BA98" s="733"/>
      <c r="BB98" s="733"/>
      <c r="BC98" s="733"/>
      <c r="BD98" s="733"/>
      <c r="BE98" s="733"/>
      <c r="BF98" s="733"/>
      <c r="BG98" s="733"/>
      <c r="BH98" s="733"/>
      <c r="BI98" s="733"/>
      <c r="BJ98" s="733"/>
      <c r="BK98" s="733"/>
      <c r="BL98" s="733"/>
      <c r="BM98" s="733"/>
      <c r="BN98" s="733"/>
      <c r="BO98" s="733"/>
      <c r="BP98" s="733"/>
      <c r="BQ98" s="733"/>
      <c r="BR98" s="733"/>
      <c r="BS98" s="733"/>
      <c r="BT98" s="733"/>
      <c r="BU98" s="733"/>
      <c r="BV98" s="733"/>
      <c r="BW98" s="733"/>
      <c r="BX98" s="733"/>
      <c r="BY98" s="733"/>
      <c r="BZ98" s="733"/>
      <c r="CA98" s="733"/>
      <c r="CB98" s="733"/>
      <c r="CC98" s="733"/>
      <c r="CD98" s="733"/>
      <c r="CE98" s="733"/>
      <c r="CF98" s="733"/>
      <c r="CG98" s="733"/>
      <c r="CH98" s="733"/>
      <c r="CI98" s="733"/>
      <c r="CJ98" s="733"/>
    </row>
    <row r="99" spans="4:88" ht="14.25" customHeight="1" x14ac:dyDescent="0.35"/>
    <row r="100" spans="4:88" ht="14.25" customHeight="1" x14ac:dyDescent="0.35">
      <c r="E100" s="645" t="s">
        <v>19</v>
      </c>
      <c r="F100" s="645"/>
      <c r="G100" s="645"/>
      <c r="H100" s="736" t="s">
        <v>20</v>
      </c>
      <c r="I100" s="737"/>
      <c r="J100" s="737"/>
      <c r="K100" s="737"/>
      <c r="L100" s="737"/>
      <c r="M100" s="737"/>
      <c r="N100" s="737"/>
      <c r="O100" s="737"/>
      <c r="P100" s="737"/>
      <c r="Q100" s="737"/>
      <c r="R100" s="737"/>
      <c r="S100" s="737"/>
      <c r="T100" s="737"/>
      <c r="U100" s="737"/>
      <c r="V100" s="737"/>
      <c r="W100" s="737"/>
      <c r="X100" s="737"/>
      <c r="Y100" s="737"/>
      <c r="Z100" s="737"/>
      <c r="AA100" s="737"/>
      <c r="AB100" s="737"/>
      <c r="AC100" s="737"/>
      <c r="AD100" s="737"/>
      <c r="AE100" s="737"/>
      <c r="AF100" s="737"/>
      <c r="AG100" s="737"/>
      <c r="AH100" s="737"/>
      <c r="AI100" s="737"/>
      <c r="AJ100" s="737"/>
      <c r="AK100" s="737"/>
      <c r="AL100" s="737"/>
      <c r="AM100" s="737"/>
      <c r="AN100" s="737"/>
      <c r="AO100" s="737"/>
      <c r="AP100" s="737"/>
      <c r="AQ100" s="737"/>
      <c r="AR100" s="738"/>
      <c r="AS100" s="729" t="s">
        <v>21</v>
      </c>
      <c r="AT100" s="729"/>
      <c r="AU100" s="729"/>
      <c r="AV100" s="729"/>
      <c r="AW100" s="729"/>
      <c r="AX100" s="729"/>
      <c r="AY100" s="729"/>
      <c r="AZ100" s="729"/>
      <c r="BA100" s="729"/>
      <c r="BB100" s="729"/>
      <c r="BC100" s="729"/>
      <c r="BD100" s="729"/>
      <c r="BE100" s="729"/>
      <c r="BF100" s="729"/>
      <c r="BG100" s="729"/>
      <c r="BH100" s="729"/>
      <c r="BI100" s="729"/>
      <c r="BJ100" s="729"/>
      <c r="BK100" s="729"/>
      <c r="BL100" s="729"/>
      <c r="BM100" s="729"/>
      <c r="BN100" s="729"/>
      <c r="BO100" s="729"/>
      <c r="BP100" s="729"/>
      <c r="BQ100" s="729"/>
      <c r="BR100" s="729"/>
      <c r="BS100" s="729"/>
      <c r="BT100" s="729"/>
      <c r="BU100" s="729"/>
      <c r="BV100" s="729"/>
      <c r="BW100" s="729"/>
      <c r="BX100" s="729"/>
      <c r="BY100" s="729"/>
      <c r="BZ100" s="729"/>
      <c r="CA100" s="729"/>
      <c r="CB100" s="729"/>
      <c r="CC100" s="729"/>
      <c r="CD100" s="729"/>
      <c r="CE100" s="729"/>
      <c r="CF100" s="729"/>
      <c r="CG100" s="729"/>
      <c r="CH100" s="729"/>
      <c r="CI100" s="729"/>
      <c r="CJ100" s="729"/>
    </row>
    <row r="101" spans="4:88" ht="14.25" customHeight="1" x14ac:dyDescent="0.35">
      <c r="E101" s="645"/>
      <c r="F101" s="645"/>
      <c r="G101" s="645"/>
      <c r="H101" s="739"/>
      <c r="I101" s="740"/>
      <c r="J101" s="740"/>
      <c r="K101" s="740"/>
      <c r="L101" s="740"/>
      <c r="M101" s="740"/>
      <c r="N101" s="740"/>
      <c r="O101" s="740"/>
      <c r="P101" s="740"/>
      <c r="Q101" s="740"/>
      <c r="R101" s="740"/>
      <c r="S101" s="740"/>
      <c r="T101" s="740"/>
      <c r="U101" s="740"/>
      <c r="V101" s="740"/>
      <c r="W101" s="740"/>
      <c r="X101" s="740"/>
      <c r="Y101" s="740"/>
      <c r="Z101" s="740"/>
      <c r="AA101" s="740"/>
      <c r="AB101" s="740"/>
      <c r="AC101" s="740"/>
      <c r="AD101" s="740"/>
      <c r="AE101" s="740"/>
      <c r="AF101" s="740"/>
      <c r="AG101" s="740"/>
      <c r="AH101" s="740"/>
      <c r="AI101" s="740"/>
      <c r="AJ101" s="740"/>
      <c r="AK101" s="740"/>
      <c r="AL101" s="740"/>
      <c r="AM101" s="740"/>
      <c r="AN101" s="740"/>
      <c r="AO101" s="740"/>
      <c r="AP101" s="740"/>
      <c r="AQ101" s="740"/>
      <c r="AR101" s="741"/>
      <c r="AS101" s="729"/>
      <c r="AT101" s="729"/>
      <c r="AU101" s="729"/>
      <c r="AV101" s="729"/>
      <c r="AW101" s="729"/>
      <c r="AX101" s="729"/>
      <c r="AY101" s="729"/>
      <c r="AZ101" s="729"/>
      <c r="BA101" s="729"/>
      <c r="BB101" s="729"/>
      <c r="BC101" s="729"/>
      <c r="BD101" s="729"/>
      <c r="BE101" s="729"/>
      <c r="BF101" s="729"/>
      <c r="BG101" s="729"/>
      <c r="BH101" s="729"/>
      <c r="BI101" s="729"/>
      <c r="BJ101" s="729"/>
      <c r="BK101" s="729"/>
      <c r="BL101" s="729"/>
      <c r="BM101" s="729"/>
      <c r="BN101" s="729"/>
      <c r="BO101" s="729"/>
      <c r="BP101" s="729"/>
      <c r="BQ101" s="729"/>
      <c r="BR101" s="729"/>
      <c r="BS101" s="729"/>
      <c r="BT101" s="729"/>
      <c r="BU101" s="729"/>
      <c r="BV101" s="729"/>
      <c r="BW101" s="729"/>
      <c r="BX101" s="729"/>
      <c r="BY101" s="729"/>
      <c r="BZ101" s="729"/>
      <c r="CA101" s="729"/>
      <c r="CB101" s="729"/>
      <c r="CC101" s="729"/>
      <c r="CD101" s="729"/>
      <c r="CE101" s="729"/>
      <c r="CF101" s="729"/>
      <c r="CG101" s="729"/>
      <c r="CH101" s="729"/>
      <c r="CI101" s="729"/>
      <c r="CJ101" s="729"/>
    </row>
    <row r="102" spans="4:88" ht="14.25" customHeight="1" x14ac:dyDescent="0.35">
      <c r="E102" s="525">
        <v>1</v>
      </c>
      <c r="F102" s="525"/>
      <c r="G102" s="525"/>
      <c r="H102" s="472" t="s">
        <v>1209</v>
      </c>
      <c r="I102" s="435"/>
      <c r="J102" s="435"/>
      <c r="K102" s="435"/>
      <c r="L102" s="435"/>
      <c r="M102" s="435"/>
      <c r="N102" s="435"/>
      <c r="O102" s="435"/>
      <c r="P102" s="435"/>
      <c r="Q102" s="435"/>
      <c r="R102" s="435"/>
      <c r="S102" s="435"/>
      <c r="T102" s="435"/>
      <c r="U102" s="435"/>
      <c r="V102" s="435"/>
      <c r="W102" s="435"/>
      <c r="X102" s="435"/>
      <c r="Y102" s="435"/>
      <c r="Z102" s="435"/>
      <c r="AA102" s="435"/>
      <c r="AB102" s="435"/>
      <c r="AC102" s="435"/>
      <c r="AD102" s="435"/>
      <c r="AE102" s="435"/>
      <c r="AF102" s="435"/>
      <c r="AG102" s="435"/>
      <c r="AH102" s="435"/>
      <c r="AI102" s="435"/>
      <c r="AJ102" s="435"/>
      <c r="AK102" s="435"/>
      <c r="AL102" s="435"/>
      <c r="AM102" s="435"/>
      <c r="AN102" s="435"/>
      <c r="AO102" s="435"/>
      <c r="AP102" s="435"/>
      <c r="AQ102" s="435"/>
      <c r="AR102" s="435"/>
      <c r="AS102" s="439" t="s">
        <v>1020</v>
      </c>
      <c r="AT102" s="439"/>
      <c r="AU102" s="439"/>
      <c r="AV102" s="439"/>
      <c r="AW102" s="439"/>
      <c r="AX102" s="439"/>
      <c r="AY102" s="439"/>
      <c r="AZ102" s="439"/>
      <c r="BA102" s="439"/>
      <c r="BB102" s="439"/>
      <c r="BC102" s="439"/>
      <c r="BD102" s="439"/>
      <c r="BE102" s="439"/>
      <c r="BF102" s="439"/>
      <c r="BG102" s="439"/>
      <c r="BH102" s="439"/>
      <c r="BI102" s="439"/>
      <c r="BJ102" s="439"/>
      <c r="BK102" s="439"/>
      <c r="BL102" s="439"/>
      <c r="BM102" s="439"/>
      <c r="BN102" s="439"/>
      <c r="BO102" s="439"/>
      <c r="BP102" s="439"/>
      <c r="BQ102" s="439"/>
      <c r="BR102" s="439"/>
      <c r="BS102" s="439"/>
      <c r="BT102" s="439"/>
      <c r="BU102" s="439"/>
      <c r="BV102" s="439"/>
      <c r="BW102" s="439"/>
      <c r="BX102" s="439"/>
      <c r="BY102" s="439"/>
      <c r="BZ102" s="439"/>
      <c r="CA102" s="439"/>
      <c r="CB102" s="439"/>
      <c r="CC102" s="439"/>
      <c r="CD102" s="439"/>
      <c r="CE102" s="439"/>
      <c r="CF102" s="439"/>
      <c r="CG102" s="439"/>
      <c r="CH102" s="439"/>
      <c r="CI102" s="439"/>
      <c r="CJ102" s="439"/>
    </row>
    <row r="103" spans="4:88" ht="14.25" customHeight="1" x14ac:dyDescent="0.35">
      <c r="E103" s="525">
        <v>2</v>
      </c>
      <c r="F103" s="525"/>
      <c r="G103" s="525"/>
      <c r="H103" s="472" t="s">
        <v>1210</v>
      </c>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435"/>
      <c r="AE103" s="435"/>
      <c r="AF103" s="435"/>
      <c r="AG103" s="435"/>
      <c r="AH103" s="435"/>
      <c r="AI103" s="435"/>
      <c r="AJ103" s="435"/>
      <c r="AK103" s="435"/>
      <c r="AL103" s="435"/>
      <c r="AM103" s="435"/>
      <c r="AN103" s="435"/>
      <c r="AO103" s="435"/>
      <c r="AP103" s="435"/>
      <c r="AQ103" s="435"/>
      <c r="AR103" s="435"/>
      <c r="AS103" s="439" t="s">
        <v>1021</v>
      </c>
      <c r="AT103" s="439"/>
      <c r="AU103" s="439"/>
      <c r="AV103" s="439"/>
      <c r="AW103" s="439"/>
      <c r="AX103" s="439"/>
      <c r="AY103" s="439"/>
      <c r="AZ103" s="439"/>
      <c r="BA103" s="439"/>
      <c r="BB103" s="439"/>
      <c r="BC103" s="439"/>
      <c r="BD103" s="439"/>
      <c r="BE103" s="439"/>
      <c r="BF103" s="439"/>
      <c r="BG103" s="439"/>
      <c r="BH103" s="439"/>
      <c r="BI103" s="439"/>
      <c r="BJ103" s="439"/>
      <c r="BK103" s="439"/>
      <c r="BL103" s="439"/>
      <c r="BM103" s="439"/>
      <c r="BN103" s="439"/>
      <c r="BO103" s="439"/>
      <c r="BP103" s="439"/>
      <c r="BQ103" s="439"/>
      <c r="BR103" s="439"/>
      <c r="BS103" s="439"/>
      <c r="BT103" s="439"/>
      <c r="BU103" s="439"/>
      <c r="BV103" s="439"/>
      <c r="BW103" s="439"/>
      <c r="BX103" s="439"/>
      <c r="BY103" s="439"/>
      <c r="BZ103" s="439"/>
      <c r="CA103" s="439"/>
      <c r="CB103" s="439"/>
      <c r="CC103" s="439"/>
      <c r="CD103" s="439"/>
      <c r="CE103" s="439"/>
      <c r="CF103" s="439"/>
      <c r="CG103" s="439"/>
      <c r="CH103" s="439"/>
      <c r="CI103" s="439"/>
      <c r="CJ103" s="439"/>
    </row>
    <row r="104" spans="4:88" ht="14.25" customHeight="1" x14ac:dyDescent="0.35">
      <c r="E104" s="525">
        <v>3</v>
      </c>
      <c r="F104" s="525"/>
      <c r="G104" s="525"/>
      <c r="H104" s="472" t="s">
        <v>1211</v>
      </c>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435"/>
      <c r="AF104" s="435"/>
      <c r="AG104" s="435"/>
      <c r="AH104" s="435"/>
      <c r="AI104" s="435"/>
      <c r="AJ104" s="435"/>
      <c r="AK104" s="435"/>
      <c r="AL104" s="435"/>
      <c r="AM104" s="435"/>
      <c r="AN104" s="435"/>
      <c r="AO104" s="435"/>
      <c r="AP104" s="435"/>
      <c r="AQ104" s="435"/>
      <c r="AR104" s="589"/>
      <c r="AS104" s="439" t="s">
        <v>1022</v>
      </c>
      <c r="AT104" s="439"/>
      <c r="AU104" s="439"/>
      <c r="AV104" s="439"/>
      <c r="AW104" s="439"/>
      <c r="AX104" s="439"/>
      <c r="AY104" s="439"/>
      <c r="AZ104" s="439"/>
      <c r="BA104" s="439"/>
      <c r="BB104" s="439"/>
      <c r="BC104" s="439"/>
      <c r="BD104" s="439"/>
      <c r="BE104" s="439"/>
      <c r="BF104" s="439"/>
      <c r="BG104" s="439"/>
      <c r="BH104" s="439"/>
      <c r="BI104" s="439"/>
      <c r="BJ104" s="439"/>
      <c r="BK104" s="439"/>
      <c r="BL104" s="439"/>
      <c r="BM104" s="439"/>
      <c r="BN104" s="439"/>
      <c r="BO104" s="439"/>
      <c r="BP104" s="439"/>
      <c r="BQ104" s="439"/>
      <c r="BR104" s="439"/>
      <c r="BS104" s="439"/>
      <c r="BT104" s="439"/>
      <c r="BU104" s="439"/>
      <c r="BV104" s="439"/>
      <c r="BW104" s="439"/>
      <c r="BX104" s="439"/>
      <c r="BY104" s="439"/>
      <c r="BZ104" s="439"/>
      <c r="CA104" s="439"/>
      <c r="CB104" s="439"/>
      <c r="CC104" s="439"/>
      <c r="CD104" s="439"/>
      <c r="CE104" s="439"/>
      <c r="CF104" s="439"/>
      <c r="CG104" s="439"/>
      <c r="CH104" s="439"/>
      <c r="CI104" s="439"/>
      <c r="CJ104" s="439"/>
    </row>
    <row r="105" spans="4:88" ht="14.25" customHeight="1" x14ac:dyDescent="0.35">
      <c r="E105" s="525">
        <v>4</v>
      </c>
      <c r="F105" s="525"/>
      <c r="G105" s="525"/>
      <c r="H105" s="472" t="s">
        <v>1212</v>
      </c>
      <c r="I105" s="435"/>
      <c r="J105" s="435"/>
      <c r="K105" s="435"/>
      <c r="L105" s="435"/>
      <c r="M105" s="435"/>
      <c r="N105" s="435"/>
      <c r="O105" s="435"/>
      <c r="P105" s="435"/>
      <c r="Q105" s="435"/>
      <c r="R105" s="435"/>
      <c r="S105" s="435"/>
      <c r="T105" s="435"/>
      <c r="U105" s="435"/>
      <c r="V105" s="435"/>
      <c r="W105" s="435"/>
      <c r="X105" s="435"/>
      <c r="Y105" s="435"/>
      <c r="Z105" s="435"/>
      <c r="AA105" s="435"/>
      <c r="AB105" s="435"/>
      <c r="AC105" s="435"/>
      <c r="AD105" s="435"/>
      <c r="AE105" s="435"/>
      <c r="AF105" s="435"/>
      <c r="AG105" s="435"/>
      <c r="AH105" s="435"/>
      <c r="AI105" s="435"/>
      <c r="AJ105" s="435"/>
      <c r="AK105" s="435"/>
      <c r="AL105" s="435"/>
      <c r="AM105" s="435"/>
      <c r="AN105" s="435"/>
      <c r="AO105" s="435"/>
      <c r="AP105" s="435"/>
      <c r="AQ105" s="435"/>
      <c r="AR105" s="589"/>
      <c r="AS105" s="439" t="s">
        <v>1019</v>
      </c>
      <c r="AT105" s="439"/>
      <c r="AU105" s="439"/>
      <c r="AV105" s="439"/>
      <c r="AW105" s="439"/>
      <c r="AX105" s="439"/>
      <c r="AY105" s="439"/>
      <c r="AZ105" s="439"/>
      <c r="BA105" s="439"/>
      <c r="BB105" s="439"/>
      <c r="BC105" s="439"/>
      <c r="BD105" s="439"/>
      <c r="BE105" s="439"/>
      <c r="BF105" s="439"/>
      <c r="BG105" s="439"/>
      <c r="BH105" s="439"/>
      <c r="BI105" s="439"/>
      <c r="BJ105" s="439"/>
      <c r="BK105" s="439"/>
      <c r="BL105" s="439"/>
      <c r="BM105" s="439"/>
      <c r="BN105" s="439"/>
      <c r="BO105" s="439"/>
      <c r="BP105" s="439"/>
      <c r="BQ105" s="439"/>
      <c r="BR105" s="439"/>
      <c r="BS105" s="439"/>
      <c r="BT105" s="439"/>
      <c r="BU105" s="439"/>
      <c r="BV105" s="439"/>
      <c r="BW105" s="439"/>
      <c r="BX105" s="439"/>
      <c r="BY105" s="439"/>
      <c r="BZ105" s="439"/>
      <c r="CA105" s="439"/>
      <c r="CB105" s="439"/>
      <c r="CC105" s="439"/>
      <c r="CD105" s="439"/>
      <c r="CE105" s="439"/>
      <c r="CF105" s="439"/>
      <c r="CG105" s="439"/>
      <c r="CH105" s="439"/>
      <c r="CI105" s="439"/>
      <c r="CJ105" s="439"/>
    </row>
    <row r="106" spans="4:88" ht="14.25" customHeight="1" x14ac:dyDescent="0.35">
      <c r="E106" s="525">
        <v>5</v>
      </c>
      <c r="F106" s="525"/>
      <c r="G106" s="525"/>
      <c r="H106" s="472" t="s">
        <v>1213</v>
      </c>
      <c r="I106" s="435"/>
      <c r="J106" s="435"/>
      <c r="K106" s="435"/>
      <c r="L106" s="435"/>
      <c r="M106" s="435"/>
      <c r="N106" s="435"/>
      <c r="O106" s="435"/>
      <c r="P106" s="435"/>
      <c r="Q106" s="435"/>
      <c r="R106" s="435"/>
      <c r="S106" s="435"/>
      <c r="T106" s="435"/>
      <c r="U106" s="435"/>
      <c r="V106" s="435"/>
      <c r="W106" s="435"/>
      <c r="X106" s="435"/>
      <c r="Y106" s="435"/>
      <c r="Z106" s="435"/>
      <c r="AA106" s="435"/>
      <c r="AB106" s="435"/>
      <c r="AC106" s="435"/>
      <c r="AD106" s="435"/>
      <c r="AE106" s="435"/>
      <c r="AF106" s="435"/>
      <c r="AG106" s="435"/>
      <c r="AH106" s="435"/>
      <c r="AI106" s="435"/>
      <c r="AJ106" s="435"/>
      <c r="AK106" s="435"/>
      <c r="AL106" s="435"/>
      <c r="AM106" s="435"/>
      <c r="AN106" s="435"/>
      <c r="AO106" s="435"/>
      <c r="AP106" s="435"/>
      <c r="AQ106" s="435"/>
      <c r="AR106" s="435"/>
      <c r="AS106" s="439" t="s">
        <v>1018</v>
      </c>
      <c r="AT106" s="439"/>
      <c r="AU106" s="439"/>
      <c r="AV106" s="439"/>
      <c r="AW106" s="439"/>
      <c r="AX106" s="439"/>
      <c r="AY106" s="439"/>
      <c r="AZ106" s="439"/>
      <c r="BA106" s="439"/>
      <c r="BB106" s="439"/>
      <c r="BC106" s="439"/>
      <c r="BD106" s="439"/>
      <c r="BE106" s="439"/>
      <c r="BF106" s="439"/>
      <c r="BG106" s="439"/>
      <c r="BH106" s="439"/>
      <c r="BI106" s="439"/>
      <c r="BJ106" s="439"/>
      <c r="BK106" s="439"/>
      <c r="BL106" s="439"/>
      <c r="BM106" s="439"/>
      <c r="BN106" s="439"/>
      <c r="BO106" s="439"/>
      <c r="BP106" s="439"/>
      <c r="BQ106" s="439"/>
      <c r="BR106" s="439"/>
      <c r="BS106" s="439"/>
      <c r="BT106" s="439"/>
      <c r="BU106" s="439"/>
      <c r="BV106" s="439"/>
      <c r="BW106" s="439"/>
      <c r="BX106" s="439"/>
      <c r="BY106" s="439"/>
      <c r="BZ106" s="439"/>
      <c r="CA106" s="439"/>
      <c r="CB106" s="439"/>
      <c r="CC106" s="439"/>
      <c r="CD106" s="439"/>
      <c r="CE106" s="439"/>
      <c r="CF106" s="439"/>
      <c r="CG106" s="439"/>
      <c r="CH106" s="439"/>
      <c r="CI106" s="439"/>
      <c r="CJ106" s="439"/>
    </row>
    <row r="107" spans="4:88" ht="14.25" customHeight="1" x14ac:dyDescent="0.35">
      <c r="E107" s="525">
        <v>6</v>
      </c>
      <c r="F107" s="525"/>
      <c r="G107" s="525"/>
      <c r="H107" s="472" t="s">
        <v>1214</v>
      </c>
      <c r="I107" s="435"/>
      <c r="J107" s="435"/>
      <c r="K107" s="435"/>
      <c r="L107" s="435"/>
      <c r="M107" s="435"/>
      <c r="N107" s="435"/>
      <c r="O107" s="435"/>
      <c r="P107" s="435"/>
      <c r="Q107" s="435"/>
      <c r="R107" s="435"/>
      <c r="S107" s="435"/>
      <c r="T107" s="435"/>
      <c r="U107" s="435"/>
      <c r="V107" s="435"/>
      <c r="W107" s="435"/>
      <c r="X107" s="435"/>
      <c r="Y107" s="435"/>
      <c r="Z107" s="435"/>
      <c r="AA107" s="435"/>
      <c r="AB107" s="435"/>
      <c r="AC107" s="435"/>
      <c r="AD107" s="435"/>
      <c r="AE107" s="435"/>
      <c r="AF107" s="435"/>
      <c r="AG107" s="435"/>
      <c r="AH107" s="435"/>
      <c r="AI107" s="435"/>
      <c r="AJ107" s="435"/>
      <c r="AK107" s="435"/>
      <c r="AL107" s="435"/>
      <c r="AM107" s="435"/>
      <c r="AN107" s="435"/>
      <c r="AO107" s="435"/>
      <c r="AP107" s="435"/>
      <c r="AQ107" s="435"/>
      <c r="AR107" s="435"/>
      <c r="AS107" s="439" t="s">
        <v>1018</v>
      </c>
      <c r="AT107" s="439"/>
      <c r="AU107" s="439"/>
      <c r="AV107" s="439"/>
      <c r="AW107" s="439"/>
      <c r="AX107" s="439"/>
      <c r="AY107" s="439"/>
      <c r="AZ107" s="439"/>
      <c r="BA107" s="439"/>
      <c r="BB107" s="439"/>
      <c r="BC107" s="439"/>
      <c r="BD107" s="439"/>
      <c r="BE107" s="439"/>
      <c r="BF107" s="439"/>
      <c r="BG107" s="439"/>
      <c r="BH107" s="439"/>
      <c r="BI107" s="439"/>
      <c r="BJ107" s="439"/>
      <c r="BK107" s="439"/>
      <c r="BL107" s="439"/>
      <c r="BM107" s="439"/>
      <c r="BN107" s="439"/>
      <c r="BO107" s="439"/>
      <c r="BP107" s="439"/>
      <c r="BQ107" s="439"/>
      <c r="BR107" s="439"/>
      <c r="BS107" s="439"/>
      <c r="BT107" s="439"/>
      <c r="BU107" s="439"/>
      <c r="BV107" s="439"/>
      <c r="BW107" s="439"/>
      <c r="BX107" s="439"/>
      <c r="BY107" s="439"/>
      <c r="BZ107" s="439"/>
      <c r="CA107" s="439"/>
      <c r="CB107" s="439"/>
      <c r="CC107" s="439"/>
      <c r="CD107" s="439"/>
      <c r="CE107" s="439"/>
      <c r="CF107" s="439"/>
      <c r="CG107" s="439"/>
      <c r="CH107" s="439"/>
      <c r="CI107" s="439"/>
      <c r="CJ107" s="439"/>
    </row>
    <row r="108" spans="4:88" ht="14.25" customHeight="1" x14ac:dyDescent="0.35">
      <c r="E108" s="525">
        <v>7</v>
      </c>
      <c r="F108" s="525"/>
      <c r="G108" s="525"/>
      <c r="H108" s="472" t="s">
        <v>1215</v>
      </c>
      <c r="I108" s="435"/>
      <c r="J108" s="435"/>
      <c r="K108" s="435"/>
      <c r="L108" s="435"/>
      <c r="M108" s="435"/>
      <c r="N108" s="435"/>
      <c r="O108" s="435"/>
      <c r="P108" s="435"/>
      <c r="Q108" s="435"/>
      <c r="R108" s="435"/>
      <c r="S108" s="435"/>
      <c r="T108" s="435"/>
      <c r="U108" s="435"/>
      <c r="V108" s="435"/>
      <c r="W108" s="435"/>
      <c r="X108" s="435"/>
      <c r="Y108" s="435"/>
      <c r="Z108" s="435"/>
      <c r="AA108" s="435"/>
      <c r="AB108" s="435"/>
      <c r="AC108" s="435"/>
      <c r="AD108" s="435"/>
      <c r="AE108" s="435"/>
      <c r="AF108" s="435"/>
      <c r="AG108" s="435"/>
      <c r="AH108" s="435"/>
      <c r="AI108" s="435"/>
      <c r="AJ108" s="435"/>
      <c r="AK108" s="435"/>
      <c r="AL108" s="435"/>
      <c r="AM108" s="435"/>
      <c r="AN108" s="435"/>
      <c r="AO108" s="435"/>
      <c r="AP108" s="435"/>
      <c r="AQ108" s="435"/>
      <c r="AR108" s="435"/>
      <c r="AS108" s="439" t="s">
        <v>1018</v>
      </c>
      <c r="AT108" s="439"/>
      <c r="AU108" s="439"/>
      <c r="AV108" s="439"/>
      <c r="AW108" s="439"/>
      <c r="AX108" s="439"/>
      <c r="AY108" s="439"/>
      <c r="AZ108" s="439"/>
      <c r="BA108" s="439"/>
      <c r="BB108" s="439"/>
      <c r="BC108" s="439"/>
      <c r="BD108" s="439"/>
      <c r="BE108" s="439"/>
      <c r="BF108" s="439"/>
      <c r="BG108" s="439"/>
      <c r="BH108" s="439"/>
      <c r="BI108" s="439"/>
      <c r="BJ108" s="439"/>
      <c r="BK108" s="439"/>
      <c r="BL108" s="439"/>
      <c r="BM108" s="439"/>
      <c r="BN108" s="439"/>
      <c r="BO108" s="439"/>
      <c r="BP108" s="439"/>
      <c r="BQ108" s="439"/>
      <c r="BR108" s="439"/>
      <c r="BS108" s="439"/>
      <c r="BT108" s="439"/>
      <c r="BU108" s="439"/>
      <c r="BV108" s="439"/>
      <c r="BW108" s="439"/>
      <c r="BX108" s="439"/>
      <c r="BY108" s="439"/>
      <c r="BZ108" s="439"/>
      <c r="CA108" s="439"/>
      <c r="CB108" s="439"/>
      <c r="CC108" s="439"/>
      <c r="CD108" s="439"/>
      <c r="CE108" s="439"/>
      <c r="CF108" s="439"/>
      <c r="CG108" s="439"/>
      <c r="CH108" s="439"/>
      <c r="CI108" s="439"/>
      <c r="CJ108" s="439"/>
    </row>
    <row r="109" spans="4:88" ht="14.25" customHeight="1" x14ac:dyDescent="0.35">
      <c r="E109" s="525">
        <v>8</v>
      </c>
      <c r="F109" s="525"/>
      <c r="G109" s="525"/>
      <c r="H109" s="472" t="s">
        <v>1216</v>
      </c>
      <c r="I109" s="435"/>
      <c r="J109" s="435"/>
      <c r="K109" s="435"/>
      <c r="L109" s="435"/>
      <c r="M109" s="435"/>
      <c r="N109" s="435"/>
      <c r="O109" s="435"/>
      <c r="P109" s="435"/>
      <c r="Q109" s="435"/>
      <c r="R109" s="435"/>
      <c r="S109" s="435"/>
      <c r="T109" s="435"/>
      <c r="U109" s="435"/>
      <c r="V109" s="435"/>
      <c r="W109" s="435"/>
      <c r="X109" s="435"/>
      <c r="Y109" s="435"/>
      <c r="Z109" s="435"/>
      <c r="AA109" s="435"/>
      <c r="AB109" s="435"/>
      <c r="AC109" s="435"/>
      <c r="AD109" s="435"/>
      <c r="AE109" s="435"/>
      <c r="AF109" s="435"/>
      <c r="AG109" s="435"/>
      <c r="AH109" s="435"/>
      <c r="AI109" s="435"/>
      <c r="AJ109" s="435"/>
      <c r="AK109" s="435"/>
      <c r="AL109" s="435"/>
      <c r="AM109" s="435"/>
      <c r="AN109" s="435"/>
      <c r="AO109" s="435"/>
      <c r="AP109" s="435"/>
      <c r="AQ109" s="435"/>
      <c r="AR109" s="435"/>
      <c r="AS109" s="439" t="s">
        <v>1018</v>
      </c>
      <c r="AT109" s="439"/>
      <c r="AU109" s="439"/>
      <c r="AV109" s="439"/>
      <c r="AW109" s="439"/>
      <c r="AX109" s="439"/>
      <c r="AY109" s="439"/>
      <c r="AZ109" s="439"/>
      <c r="BA109" s="439"/>
      <c r="BB109" s="439"/>
      <c r="BC109" s="439"/>
      <c r="BD109" s="439"/>
      <c r="BE109" s="439"/>
      <c r="BF109" s="439"/>
      <c r="BG109" s="439"/>
      <c r="BH109" s="439"/>
      <c r="BI109" s="439"/>
      <c r="BJ109" s="439"/>
      <c r="BK109" s="439"/>
      <c r="BL109" s="439"/>
      <c r="BM109" s="439"/>
      <c r="BN109" s="439"/>
      <c r="BO109" s="439"/>
      <c r="BP109" s="439"/>
      <c r="BQ109" s="439"/>
      <c r="BR109" s="439"/>
      <c r="BS109" s="439"/>
      <c r="BT109" s="439"/>
      <c r="BU109" s="439"/>
      <c r="BV109" s="439"/>
      <c r="BW109" s="439"/>
      <c r="BX109" s="439"/>
      <c r="BY109" s="439"/>
      <c r="BZ109" s="439"/>
      <c r="CA109" s="439"/>
      <c r="CB109" s="439"/>
      <c r="CC109" s="439"/>
      <c r="CD109" s="439"/>
      <c r="CE109" s="439"/>
      <c r="CF109" s="439"/>
      <c r="CG109" s="439"/>
      <c r="CH109" s="439"/>
      <c r="CI109" s="439"/>
      <c r="CJ109" s="439"/>
    </row>
    <row r="110" spans="4:88" ht="14.25" customHeight="1" x14ac:dyDescent="0.35">
      <c r="E110" s="525">
        <v>9</v>
      </c>
      <c r="F110" s="525"/>
      <c r="G110" s="525"/>
      <c r="H110" s="472" t="s">
        <v>1217</v>
      </c>
      <c r="I110" s="435"/>
      <c r="J110" s="435"/>
      <c r="K110" s="435"/>
      <c r="L110" s="435"/>
      <c r="M110" s="435"/>
      <c r="N110" s="435"/>
      <c r="O110" s="435"/>
      <c r="P110" s="435"/>
      <c r="Q110" s="435"/>
      <c r="R110" s="435"/>
      <c r="S110" s="435"/>
      <c r="T110" s="435"/>
      <c r="U110" s="435"/>
      <c r="V110" s="435"/>
      <c r="W110" s="435"/>
      <c r="X110" s="435"/>
      <c r="Y110" s="435"/>
      <c r="Z110" s="435"/>
      <c r="AA110" s="435"/>
      <c r="AB110" s="435"/>
      <c r="AC110" s="435"/>
      <c r="AD110" s="435"/>
      <c r="AE110" s="435"/>
      <c r="AF110" s="435"/>
      <c r="AG110" s="435"/>
      <c r="AH110" s="435"/>
      <c r="AI110" s="435"/>
      <c r="AJ110" s="435"/>
      <c r="AK110" s="435"/>
      <c r="AL110" s="435"/>
      <c r="AM110" s="435"/>
      <c r="AN110" s="435"/>
      <c r="AO110" s="435"/>
      <c r="AP110" s="435"/>
      <c r="AQ110" s="435"/>
      <c r="AR110" s="435"/>
      <c r="AS110" s="439" t="s">
        <v>1018</v>
      </c>
      <c r="AT110" s="439"/>
      <c r="AU110" s="439"/>
      <c r="AV110" s="439"/>
      <c r="AW110" s="439"/>
      <c r="AX110" s="439"/>
      <c r="AY110" s="439"/>
      <c r="AZ110" s="439"/>
      <c r="BA110" s="439"/>
      <c r="BB110" s="439"/>
      <c r="BC110" s="439"/>
      <c r="BD110" s="439"/>
      <c r="BE110" s="439"/>
      <c r="BF110" s="439"/>
      <c r="BG110" s="439"/>
      <c r="BH110" s="439"/>
      <c r="BI110" s="439"/>
      <c r="BJ110" s="439"/>
      <c r="BK110" s="439"/>
      <c r="BL110" s="439"/>
      <c r="BM110" s="439"/>
      <c r="BN110" s="439"/>
      <c r="BO110" s="439"/>
      <c r="BP110" s="439"/>
      <c r="BQ110" s="439"/>
      <c r="BR110" s="439"/>
      <c r="BS110" s="439"/>
      <c r="BT110" s="439"/>
      <c r="BU110" s="439"/>
      <c r="BV110" s="439"/>
      <c r="BW110" s="439"/>
      <c r="BX110" s="439"/>
      <c r="BY110" s="439"/>
      <c r="BZ110" s="439"/>
      <c r="CA110" s="439"/>
      <c r="CB110" s="439"/>
      <c r="CC110" s="439"/>
      <c r="CD110" s="439"/>
      <c r="CE110" s="439"/>
      <c r="CF110" s="439"/>
      <c r="CG110" s="439"/>
      <c r="CH110" s="439"/>
      <c r="CI110" s="439"/>
      <c r="CJ110" s="439"/>
    </row>
    <row r="111" spans="4:88" ht="14.25" customHeight="1" x14ac:dyDescent="0.35">
      <c r="E111" s="525">
        <v>10</v>
      </c>
      <c r="F111" s="525"/>
      <c r="G111" s="525"/>
      <c r="H111" s="472" t="s">
        <v>1218</v>
      </c>
      <c r="I111" s="435"/>
      <c r="J111" s="435"/>
      <c r="K111" s="435"/>
      <c r="L111" s="435"/>
      <c r="M111" s="435"/>
      <c r="N111" s="435"/>
      <c r="O111" s="435"/>
      <c r="P111" s="435"/>
      <c r="Q111" s="435"/>
      <c r="R111" s="435"/>
      <c r="S111" s="435"/>
      <c r="T111" s="435"/>
      <c r="U111" s="435"/>
      <c r="V111" s="435"/>
      <c r="W111" s="435"/>
      <c r="X111" s="435"/>
      <c r="Y111" s="435"/>
      <c r="Z111" s="435"/>
      <c r="AA111" s="435"/>
      <c r="AB111" s="435"/>
      <c r="AC111" s="435"/>
      <c r="AD111" s="435"/>
      <c r="AE111" s="435"/>
      <c r="AF111" s="435"/>
      <c r="AG111" s="435"/>
      <c r="AH111" s="435"/>
      <c r="AI111" s="435"/>
      <c r="AJ111" s="435"/>
      <c r="AK111" s="435"/>
      <c r="AL111" s="435"/>
      <c r="AM111" s="435"/>
      <c r="AN111" s="435"/>
      <c r="AO111" s="435"/>
      <c r="AP111" s="435"/>
      <c r="AQ111" s="435"/>
      <c r="AR111" s="435"/>
      <c r="AS111" s="439" t="s">
        <v>1017</v>
      </c>
      <c r="AT111" s="439"/>
      <c r="AU111" s="439"/>
      <c r="AV111" s="439"/>
      <c r="AW111" s="439"/>
      <c r="AX111" s="439"/>
      <c r="AY111" s="439"/>
      <c r="AZ111" s="439"/>
      <c r="BA111" s="439"/>
      <c r="BB111" s="439"/>
      <c r="BC111" s="439"/>
      <c r="BD111" s="439"/>
      <c r="BE111" s="439"/>
      <c r="BF111" s="439"/>
      <c r="BG111" s="439"/>
      <c r="BH111" s="439"/>
      <c r="BI111" s="439"/>
      <c r="BJ111" s="439"/>
      <c r="BK111" s="439"/>
      <c r="BL111" s="439"/>
      <c r="BM111" s="439"/>
      <c r="BN111" s="439"/>
      <c r="BO111" s="439"/>
      <c r="BP111" s="439"/>
      <c r="BQ111" s="439"/>
      <c r="BR111" s="439"/>
      <c r="BS111" s="439"/>
      <c r="BT111" s="439"/>
      <c r="BU111" s="439"/>
      <c r="BV111" s="439"/>
      <c r="BW111" s="439"/>
      <c r="BX111" s="439"/>
      <c r="BY111" s="439"/>
      <c r="BZ111" s="439"/>
      <c r="CA111" s="439"/>
      <c r="CB111" s="439"/>
      <c r="CC111" s="439"/>
      <c r="CD111" s="439"/>
      <c r="CE111" s="439"/>
      <c r="CF111" s="439"/>
      <c r="CG111" s="439"/>
      <c r="CH111" s="439"/>
      <c r="CI111" s="439"/>
      <c r="CJ111" s="439"/>
    </row>
    <row r="112" spans="4:88" ht="14.25" customHeight="1" x14ac:dyDescent="0.35">
      <c r="E112" s="436">
        <v>11</v>
      </c>
      <c r="F112" s="437"/>
      <c r="G112" s="438"/>
      <c r="H112" s="277"/>
      <c r="I112" s="291"/>
      <c r="J112" s="291"/>
      <c r="K112" s="291"/>
      <c r="L112" s="291"/>
      <c r="M112" s="291"/>
      <c r="N112" s="291"/>
      <c r="O112" s="291"/>
      <c r="P112" s="291"/>
      <c r="Q112" s="291"/>
      <c r="R112" s="291"/>
      <c r="S112" s="291"/>
      <c r="T112" s="291"/>
      <c r="U112" s="291"/>
      <c r="V112" s="291"/>
      <c r="W112" s="435" t="s">
        <v>1278</v>
      </c>
      <c r="X112" s="435"/>
      <c r="Y112" s="435"/>
      <c r="Z112" s="435"/>
      <c r="AA112" s="435"/>
      <c r="AB112" s="435"/>
      <c r="AC112" s="435"/>
      <c r="AD112" s="435"/>
      <c r="AE112" s="435"/>
      <c r="AF112" s="435"/>
      <c r="AG112" s="435"/>
      <c r="AH112" s="435"/>
      <c r="AI112" s="435"/>
      <c r="AJ112" s="435"/>
      <c r="AK112" s="291"/>
      <c r="AL112" s="291"/>
      <c r="AM112" s="291"/>
      <c r="AN112" s="291"/>
      <c r="AO112" s="291"/>
      <c r="AP112" s="291"/>
      <c r="AQ112" s="291"/>
      <c r="AR112" s="291"/>
      <c r="AS112" s="439" t="s">
        <v>1200</v>
      </c>
      <c r="AT112" s="439"/>
      <c r="AU112" s="439"/>
      <c r="AV112" s="439"/>
      <c r="AW112" s="439"/>
      <c r="AX112" s="439"/>
      <c r="AY112" s="439"/>
      <c r="AZ112" s="439"/>
      <c r="BA112" s="439"/>
      <c r="BB112" s="439"/>
      <c r="BC112" s="439"/>
      <c r="BD112" s="439"/>
      <c r="BE112" s="439"/>
      <c r="BF112" s="439"/>
      <c r="BG112" s="439"/>
      <c r="BH112" s="439"/>
      <c r="BI112" s="439"/>
      <c r="BJ112" s="439"/>
      <c r="BK112" s="439"/>
      <c r="BL112" s="439"/>
      <c r="BM112" s="439"/>
      <c r="BN112" s="439"/>
      <c r="BO112" s="439"/>
      <c r="BP112" s="439"/>
      <c r="BQ112" s="439"/>
      <c r="BR112" s="439"/>
      <c r="BS112" s="439"/>
      <c r="BT112" s="439"/>
      <c r="BU112" s="439"/>
      <c r="BV112" s="439"/>
      <c r="BW112" s="439"/>
      <c r="BX112" s="439"/>
      <c r="BY112" s="439"/>
      <c r="BZ112" s="439"/>
      <c r="CA112" s="439"/>
      <c r="CB112" s="439"/>
      <c r="CC112" s="439"/>
      <c r="CD112" s="439"/>
      <c r="CE112" s="439"/>
      <c r="CF112" s="439"/>
      <c r="CG112" s="439"/>
      <c r="CH112" s="439"/>
      <c r="CI112" s="439"/>
      <c r="CJ112" s="439"/>
    </row>
    <row r="113" spans="4:88" ht="14.25" customHeight="1" x14ac:dyDescent="0.35">
      <c r="E113" s="525">
        <v>12</v>
      </c>
      <c r="F113" s="525"/>
      <c r="G113" s="525"/>
      <c r="H113" s="472" t="s">
        <v>1199</v>
      </c>
      <c r="I113" s="435"/>
      <c r="J113" s="435"/>
      <c r="K113" s="435"/>
      <c r="L113" s="435"/>
      <c r="M113" s="435"/>
      <c r="N113" s="435"/>
      <c r="O113" s="435"/>
      <c r="P113" s="435"/>
      <c r="Q113" s="435"/>
      <c r="R113" s="435"/>
      <c r="S113" s="435"/>
      <c r="T113" s="435"/>
      <c r="U113" s="435"/>
      <c r="V113" s="435"/>
      <c r="W113" s="435"/>
      <c r="X113" s="435"/>
      <c r="Y113" s="435"/>
      <c r="Z113" s="435"/>
      <c r="AA113" s="435"/>
      <c r="AB113" s="435"/>
      <c r="AC113" s="435"/>
      <c r="AD113" s="435"/>
      <c r="AE113" s="435"/>
      <c r="AF113" s="435"/>
      <c r="AG113" s="435"/>
      <c r="AH113" s="435"/>
      <c r="AI113" s="435"/>
      <c r="AJ113" s="435"/>
      <c r="AK113" s="435"/>
      <c r="AL113" s="435"/>
      <c r="AM113" s="435"/>
      <c r="AN113" s="435"/>
      <c r="AO113" s="435"/>
      <c r="AP113" s="435"/>
      <c r="AQ113" s="435"/>
      <c r="AR113" s="435"/>
      <c r="AS113" s="439" t="s">
        <v>1200</v>
      </c>
      <c r="AT113" s="439"/>
      <c r="AU113" s="439"/>
      <c r="AV113" s="439"/>
      <c r="AW113" s="439"/>
      <c r="AX113" s="439"/>
      <c r="AY113" s="439"/>
      <c r="AZ113" s="439"/>
      <c r="BA113" s="439"/>
      <c r="BB113" s="439"/>
      <c r="BC113" s="439"/>
      <c r="BD113" s="439"/>
      <c r="BE113" s="439"/>
      <c r="BF113" s="439"/>
      <c r="BG113" s="439"/>
      <c r="BH113" s="439"/>
      <c r="BI113" s="439"/>
      <c r="BJ113" s="439"/>
      <c r="BK113" s="439"/>
      <c r="BL113" s="439"/>
      <c r="BM113" s="439"/>
      <c r="BN113" s="439"/>
      <c r="BO113" s="439"/>
      <c r="BP113" s="439"/>
      <c r="BQ113" s="439"/>
      <c r="BR113" s="439"/>
      <c r="BS113" s="439"/>
      <c r="BT113" s="439"/>
      <c r="BU113" s="439"/>
      <c r="BV113" s="439"/>
      <c r="BW113" s="439"/>
      <c r="BX113" s="439"/>
      <c r="BY113" s="439"/>
      <c r="BZ113" s="439"/>
      <c r="CA113" s="439"/>
      <c r="CB113" s="439"/>
      <c r="CC113" s="439"/>
      <c r="CD113" s="439"/>
      <c r="CE113" s="439"/>
      <c r="CF113" s="439"/>
      <c r="CG113" s="439"/>
      <c r="CH113" s="439"/>
      <c r="CI113" s="439"/>
      <c r="CJ113" s="439"/>
    </row>
    <row r="114" spans="4:88" ht="14.25" customHeight="1" x14ac:dyDescent="0.35"/>
    <row r="115" spans="4:88" ht="14.25" customHeight="1" x14ac:dyDescent="0.35">
      <c r="D115" s="733" t="s">
        <v>22</v>
      </c>
      <c r="E115" s="733"/>
      <c r="F115" s="733"/>
      <c r="G115" s="733"/>
      <c r="H115" s="733"/>
      <c r="I115" s="733"/>
      <c r="J115" s="733"/>
      <c r="K115" s="733"/>
      <c r="L115" s="733"/>
      <c r="M115" s="733"/>
      <c r="N115" s="733"/>
      <c r="O115" s="733"/>
      <c r="P115" s="733"/>
      <c r="Q115" s="733"/>
      <c r="R115" s="733"/>
      <c r="S115" s="733"/>
      <c r="T115" s="733"/>
      <c r="U115" s="733"/>
      <c r="V115" s="733"/>
      <c r="W115" s="733"/>
      <c r="X115" s="733"/>
      <c r="Y115" s="733"/>
      <c r="Z115" s="733"/>
      <c r="AA115" s="733"/>
      <c r="AB115" s="733"/>
      <c r="AC115" s="733"/>
      <c r="AD115" s="733"/>
      <c r="AE115" s="733"/>
      <c r="AF115" s="733"/>
      <c r="AG115" s="733"/>
      <c r="AH115" s="733"/>
      <c r="AI115" s="733"/>
      <c r="AJ115" s="733"/>
      <c r="AK115" s="733"/>
      <c r="AL115" s="733"/>
      <c r="AM115" s="733"/>
      <c r="AN115" s="733"/>
      <c r="AO115" s="733"/>
      <c r="AP115" s="733"/>
      <c r="AQ115" s="733"/>
      <c r="AR115" s="733"/>
      <c r="AS115" s="733"/>
      <c r="AT115" s="733"/>
      <c r="AU115" s="733"/>
      <c r="AV115" s="733"/>
      <c r="AW115" s="733"/>
      <c r="AX115" s="733"/>
      <c r="AY115" s="733"/>
      <c r="AZ115" s="733"/>
      <c r="BA115" s="733"/>
      <c r="BB115" s="733"/>
      <c r="BC115" s="733"/>
      <c r="BD115" s="733"/>
      <c r="BE115" s="733"/>
      <c r="BF115" s="733"/>
      <c r="BG115" s="733"/>
      <c r="BH115" s="733"/>
      <c r="BI115" s="733"/>
      <c r="BJ115" s="733"/>
      <c r="BK115" s="733"/>
      <c r="BL115" s="733"/>
      <c r="BM115" s="733"/>
      <c r="BN115" s="733"/>
      <c r="BO115" s="733"/>
      <c r="BP115" s="733"/>
      <c r="BQ115" s="733"/>
      <c r="BR115" s="733"/>
      <c r="BS115" s="733"/>
      <c r="BT115" s="733"/>
      <c r="BU115" s="733"/>
      <c r="BV115" s="733"/>
      <c r="BW115" s="733"/>
      <c r="BX115" s="733"/>
      <c r="BY115" s="733"/>
      <c r="BZ115" s="733"/>
      <c r="CA115" s="733"/>
      <c r="CB115" s="733"/>
      <c r="CC115" s="733"/>
      <c r="CD115" s="733"/>
      <c r="CE115" s="733"/>
      <c r="CF115" s="733"/>
      <c r="CG115" s="733"/>
      <c r="CH115" s="733"/>
      <c r="CI115" s="733"/>
      <c r="CJ115" s="733"/>
    </row>
    <row r="116" spans="4:88" ht="14.25" customHeight="1" x14ac:dyDescent="0.35">
      <c r="D116" s="733"/>
      <c r="E116" s="733"/>
      <c r="F116" s="733"/>
      <c r="G116" s="733"/>
      <c r="H116" s="733"/>
      <c r="I116" s="733"/>
      <c r="J116" s="733"/>
      <c r="K116" s="733"/>
      <c r="L116" s="733"/>
      <c r="M116" s="733"/>
      <c r="N116" s="733"/>
      <c r="O116" s="733"/>
      <c r="P116" s="733"/>
      <c r="Q116" s="733"/>
      <c r="R116" s="733"/>
      <c r="S116" s="733"/>
      <c r="T116" s="733"/>
      <c r="U116" s="733"/>
      <c r="V116" s="733"/>
      <c r="W116" s="733"/>
      <c r="X116" s="733"/>
      <c r="Y116" s="733"/>
      <c r="Z116" s="733"/>
      <c r="AA116" s="733"/>
      <c r="AB116" s="733"/>
      <c r="AC116" s="733"/>
      <c r="AD116" s="733"/>
      <c r="AE116" s="733"/>
      <c r="AF116" s="733"/>
      <c r="AG116" s="733"/>
      <c r="AH116" s="733"/>
      <c r="AI116" s="733"/>
      <c r="AJ116" s="733"/>
      <c r="AK116" s="733"/>
      <c r="AL116" s="733"/>
      <c r="AM116" s="733"/>
      <c r="AN116" s="733"/>
      <c r="AO116" s="733"/>
      <c r="AP116" s="733"/>
      <c r="AQ116" s="733"/>
      <c r="AR116" s="733"/>
      <c r="AS116" s="733"/>
      <c r="AT116" s="733"/>
      <c r="AU116" s="733"/>
      <c r="AV116" s="733"/>
      <c r="AW116" s="733"/>
      <c r="AX116" s="733"/>
      <c r="AY116" s="733"/>
      <c r="AZ116" s="733"/>
      <c r="BA116" s="733"/>
      <c r="BB116" s="733"/>
      <c r="BC116" s="733"/>
      <c r="BD116" s="733"/>
      <c r="BE116" s="733"/>
      <c r="BF116" s="733"/>
      <c r="BG116" s="733"/>
      <c r="BH116" s="733"/>
      <c r="BI116" s="733"/>
      <c r="BJ116" s="733"/>
      <c r="BK116" s="733"/>
      <c r="BL116" s="733"/>
      <c r="BM116" s="733"/>
      <c r="BN116" s="733"/>
      <c r="BO116" s="733"/>
      <c r="BP116" s="733"/>
      <c r="BQ116" s="733"/>
      <c r="BR116" s="733"/>
      <c r="BS116" s="733"/>
      <c r="BT116" s="733"/>
      <c r="BU116" s="733"/>
      <c r="BV116" s="733"/>
      <c r="BW116" s="733"/>
      <c r="BX116" s="733"/>
      <c r="BY116" s="733"/>
      <c r="BZ116" s="733"/>
      <c r="CA116" s="733"/>
      <c r="CB116" s="733"/>
      <c r="CC116" s="733"/>
      <c r="CD116" s="733"/>
      <c r="CE116" s="733"/>
      <c r="CF116" s="733"/>
      <c r="CG116" s="733"/>
      <c r="CH116" s="733"/>
      <c r="CI116" s="733"/>
      <c r="CJ116" s="733"/>
    </row>
    <row r="117" spans="4:88" ht="14.25" customHeight="1" x14ac:dyDescent="0.35"/>
    <row r="118" spans="4:88" ht="14.25" customHeight="1" x14ac:dyDescent="0.35">
      <c r="E118" s="564" t="s">
        <v>81</v>
      </c>
      <c r="F118" s="564"/>
      <c r="G118" s="564"/>
      <c r="H118" s="564"/>
      <c r="I118" s="564"/>
      <c r="J118" s="564"/>
      <c r="K118" s="564"/>
      <c r="L118" s="564"/>
      <c r="M118" s="564"/>
      <c r="N118" s="564"/>
      <c r="O118" s="564"/>
      <c r="P118" s="564"/>
      <c r="Q118" s="564"/>
      <c r="R118" s="564"/>
      <c r="S118" s="564"/>
      <c r="T118" s="564"/>
      <c r="U118" s="564"/>
      <c r="V118" s="564"/>
      <c r="W118" s="564"/>
      <c r="X118" s="564"/>
      <c r="Y118" s="564"/>
      <c r="Z118" s="564"/>
      <c r="AA118" s="564"/>
      <c r="AB118" s="564"/>
      <c r="AC118" s="564"/>
      <c r="AD118" s="564"/>
      <c r="AE118" s="564"/>
      <c r="AF118" s="564"/>
      <c r="AG118" s="564"/>
      <c r="AH118" s="564"/>
      <c r="AI118" s="564"/>
      <c r="AJ118" s="564"/>
      <c r="AK118" s="564"/>
      <c r="AL118" s="564"/>
      <c r="AM118" s="564"/>
      <c r="AN118" s="564"/>
      <c r="AO118" s="564"/>
      <c r="AP118" s="564"/>
      <c r="AQ118" s="564"/>
      <c r="AR118" s="564"/>
      <c r="AS118" s="564"/>
    </row>
    <row r="119" spans="4:88" ht="14.25" customHeight="1" x14ac:dyDescent="0.35">
      <c r="E119" s="564"/>
      <c r="F119" s="564"/>
      <c r="G119" s="564"/>
      <c r="H119" s="564"/>
      <c r="I119" s="564"/>
      <c r="J119" s="564"/>
      <c r="K119" s="564"/>
      <c r="L119" s="564"/>
      <c r="M119" s="564"/>
      <c r="N119" s="564"/>
      <c r="O119" s="564"/>
      <c r="P119" s="564"/>
      <c r="Q119" s="564"/>
      <c r="R119" s="564"/>
      <c r="S119" s="564"/>
      <c r="T119" s="564"/>
      <c r="U119" s="564"/>
      <c r="V119" s="564"/>
      <c r="W119" s="564"/>
      <c r="X119" s="564"/>
      <c r="Y119" s="564"/>
      <c r="Z119" s="564"/>
      <c r="AA119" s="564"/>
      <c r="AB119" s="564"/>
      <c r="AC119" s="564"/>
      <c r="AD119" s="564"/>
      <c r="AE119" s="564"/>
      <c r="AF119" s="564"/>
      <c r="AG119" s="564"/>
      <c r="AH119" s="564"/>
      <c r="AI119" s="564"/>
      <c r="AJ119" s="564"/>
      <c r="AK119" s="564"/>
      <c r="AL119" s="564"/>
      <c r="AM119" s="564"/>
      <c r="AN119" s="564"/>
      <c r="AO119" s="564"/>
      <c r="AP119" s="564"/>
      <c r="AQ119" s="564"/>
      <c r="AR119" s="564"/>
      <c r="AS119" s="564"/>
    </row>
    <row r="120" spans="4:88" ht="14.25" customHeight="1" x14ac:dyDescent="0.35">
      <c r="E120" s="476" t="s">
        <v>19</v>
      </c>
      <c r="F120" s="476"/>
      <c r="G120" s="480" t="s">
        <v>50</v>
      </c>
      <c r="H120" s="480"/>
      <c r="I120" s="480"/>
      <c r="J120" s="480"/>
      <c r="K120" s="480"/>
      <c r="L120" s="480"/>
      <c r="M120" s="480"/>
      <c r="N120" s="480"/>
      <c r="O120" s="480"/>
      <c r="P120" s="480"/>
      <c r="Q120" s="480"/>
      <c r="R120" s="480"/>
      <c r="S120" s="480"/>
      <c r="T120" s="451" t="s">
        <v>51</v>
      </c>
      <c r="U120" s="451"/>
      <c r="V120" s="451"/>
      <c r="W120" s="451"/>
      <c r="X120" s="451"/>
      <c r="Y120" s="451"/>
      <c r="Z120" s="451"/>
      <c r="AA120" s="451"/>
      <c r="AB120" s="451"/>
      <c r="AC120" s="451"/>
      <c r="AD120" s="451"/>
      <c r="AE120" s="451"/>
      <c r="AF120" s="451"/>
      <c r="AG120" s="451"/>
      <c r="AH120" s="451"/>
      <c r="AI120" s="480" t="s">
        <v>96</v>
      </c>
      <c r="AJ120" s="480"/>
      <c r="AK120" s="480"/>
      <c r="AL120" s="480"/>
      <c r="AM120" s="480"/>
      <c r="AN120" s="480"/>
      <c r="AO120" s="480"/>
      <c r="AP120" s="480" t="s">
        <v>97</v>
      </c>
      <c r="AQ120" s="480"/>
      <c r="AR120" s="480"/>
      <c r="AS120" s="480" t="s">
        <v>98</v>
      </c>
      <c r="AT120" s="480"/>
      <c r="AU120" s="480"/>
      <c r="AV120" s="480"/>
      <c r="AW120" s="480"/>
      <c r="AX120" s="480"/>
      <c r="AY120" s="480"/>
      <c r="AZ120" s="480" t="s">
        <v>99</v>
      </c>
      <c r="BA120" s="480"/>
      <c r="BB120" s="480"/>
      <c r="BC120" s="480"/>
      <c r="BD120" s="480"/>
      <c r="BE120" s="480"/>
      <c r="BF120" s="480"/>
      <c r="BG120" s="480" t="s">
        <v>100</v>
      </c>
      <c r="BH120" s="480"/>
      <c r="BI120" s="480"/>
      <c r="BJ120" s="480"/>
      <c r="BK120" s="480"/>
      <c r="BL120" s="480"/>
      <c r="BM120" s="480"/>
      <c r="BN120" s="480" t="s">
        <v>101</v>
      </c>
      <c r="BO120" s="480"/>
      <c r="BP120" s="480"/>
      <c r="BQ120" s="480"/>
      <c r="BR120" s="480"/>
      <c r="BS120" s="480"/>
      <c r="BT120" s="480"/>
      <c r="BU120" s="480" t="s">
        <v>102</v>
      </c>
      <c r="BV120" s="480"/>
      <c r="BW120" s="480"/>
      <c r="BX120" s="480"/>
      <c r="BY120" s="480"/>
      <c r="BZ120" s="480"/>
      <c r="CA120" s="480"/>
      <c r="CB120" s="633" t="s">
        <v>52</v>
      </c>
      <c r="CC120" s="633"/>
      <c r="CD120" s="633"/>
      <c r="CE120" s="633"/>
      <c r="CF120" s="633"/>
      <c r="CG120" s="633"/>
      <c r="CH120" s="633"/>
      <c r="CI120" s="633"/>
      <c r="CJ120" s="633"/>
    </row>
    <row r="121" spans="4:88" ht="14.25" customHeight="1" x14ac:dyDescent="0.35">
      <c r="E121" s="476"/>
      <c r="F121" s="476"/>
      <c r="G121" s="480"/>
      <c r="H121" s="480"/>
      <c r="I121" s="480"/>
      <c r="J121" s="480"/>
      <c r="K121" s="480"/>
      <c r="L121" s="480"/>
      <c r="M121" s="480"/>
      <c r="N121" s="480"/>
      <c r="O121" s="480"/>
      <c r="P121" s="480"/>
      <c r="Q121" s="480"/>
      <c r="R121" s="480"/>
      <c r="S121" s="480"/>
      <c r="T121" s="451"/>
      <c r="U121" s="451"/>
      <c r="V121" s="451"/>
      <c r="W121" s="451"/>
      <c r="X121" s="451"/>
      <c r="Y121" s="451"/>
      <c r="Z121" s="451"/>
      <c r="AA121" s="451"/>
      <c r="AB121" s="451"/>
      <c r="AC121" s="451"/>
      <c r="AD121" s="451"/>
      <c r="AE121" s="451"/>
      <c r="AF121" s="451"/>
      <c r="AG121" s="451"/>
      <c r="AH121" s="451"/>
      <c r="AI121" s="480"/>
      <c r="AJ121" s="480"/>
      <c r="AK121" s="480"/>
      <c r="AL121" s="480"/>
      <c r="AM121" s="480"/>
      <c r="AN121" s="480"/>
      <c r="AO121" s="480"/>
      <c r="AP121" s="480"/>
      <c r="AQ121" s="480"/>
      <c r="AR121" s="480"/>
      <c r="AS121" s="480"/>
      <c r="AT121" s="480"/>
      <c r="AU121" s="480"/>
      <c r="AV121" s="480"/>
      <c r="AW121" s="480"/>
      <c r="AX121" s="480"/>
      <c r="AY121" s="480"/>
      <c r="AZ121" s="480"/>
      <c r="BA121" s="480"/>
      <c r="BB121" s="480"/>
      <c r="BC121" s="480"/>
      <c r="BD121" s="480"/>
      <c r="BE121" s="480"/>
      <c r="BF121" s="480"/>
      <c r="BG121" s="480"/>
      <c r="BH121" s="480"/>
      <c r="BI121" s="480"/>
      <c r="BJ121" s="480"/>
      <c r="BK121" s="480"/>
      <c r="BL121" s="480"/>
      <c r="BM121" s="480"/>
      <c r="BN121" s="480"/>
      <c r="BO121" s="480"/>
      <c r="BP121" s="480"/>
      <c r="BQ121" s="480"/>
      <c r="BR121" s="480"/>
      <c r="BS121" s="480"/>
      <c r="BT121" s="480"/>
      <c r="BU121" s="480"/>
      <c r="BV121" s="480"/>
      <c r="BW121" s="480"/>
      <c r="BX121" s="480"/>
      <c r="BY121" s="480"/>
      <c r="BZ121" s="480"/>
      <c r="CA121" s="480"/>
      <c r="CB121" s="633" t="s">
        <v>53</v>
      </c>
      <c r="CC121" s="633"/>
      <c r="CD121" s="633"/>
      <c r="CE121" s="633"/>
      <c r="CF121" s="633"/>
      <c r="CG121" s="633" t="s">
        <v>54</v>
      </c>
      <c r="CH121" s="633"/>
      <c r="CI121" s="633"/>
      <c r="CJ121" s="633"/>
    </row>
    <row r="122" spans="4:88" ht="14.25" customHeight="1" x14ac:dyDescent="0.4">
      <c r="E122" s="439">
        <v>1</v>
      </c>
      <c r="F122" s="439"/>
      <c r="G122" s="439"/>
      <c r="H122" s="439"/>
      <c r="I122" s="439"/>
      <c r="J122" s="439"/>
      <c r="K122" s="439"/>
      <c r="L122" s="439"/>
      <c r="M122" s="439"/>
      <c r="N122" s="439"/>
      <c r="O122" s="439"/>
      <c r="P122" s="439"/>
      <c r="Q122" s="439"/>
      <c r="R122" s="439"/>
      <c r="S122" s="439"/>
      <c r="T122" s="439" t="s">
        <v>701</v>
      </c>
      <c r="U122" s="439"/>
      <c r="V122" s="439"/>
      <c r="W122" s="439"/>
      <c r="X122" s="439"/>
      <c r="Y122" s="439"/>
      <c r="Z122" s="439"/>
      <c r="AA122" s="439"/>
      <c r="AB122" s="439"/>
      <c r="AC122" s="439"/>
      <c r="AD122" s="439"/>
      <c r="AE122" s="439"/>
      <c r="AF122" s="439"/>
      <c r="AG122" s="439"/>
      <c r="AH122" s="439"/>
      <c r="AI122" s="450"/>
      <c r="AJ122" s="450"/>
      <c r="AK122" s="450"/>
      <c r="AL122" s="450"/>
      <c r="AM122" s="450"/>
      <c r="AN122" s="450"/>
      <c r="AO122" s="450"/>
      <c r="AP122" s="450" t="s">
        <v>976</v>
      </c>
      <c r="AQ122" s="450"/>
      <c r="AR122" s="450"/>
      <c r="AS122" s="450"/>
      <c r="AT122" s="450"/>
      <c r="AU122" s="450"/>
      <c r="AV122" s="450"/>
      <c r="AW122" s="450"/>
      <c r="AX122" s="450"/>
      <c r="AY122" s="450"/>
      <c r="AZ122" s="450"/>
      <c r="BA122" s="450"/>
      <c r="BB122" s="450"/>
      <c r="BC122" s="450"/>
      <c r="BD122" s="450"/>
      <c r="BE122" s="450"/>
      <c r="BF122" s="450"/>
      <c r="BG122" s="477"/>
      <c r="BH122" s="478"/>
      <c r="BI122" s="478"/>
      <c r="BJ122" s="478"/>
      <c r="BK122" s="478"/>
      <c r="BL122" s="478"/>
      <c r="BM122" s="479"/>
      <c r="BN122" s="477"/>
      <c r="BO122" s="478"/>
      <c r="BP122" s="478"/>
      <c r="BQ122" s="478"/>
      <c r="BR122" s="478"/>
      <c r="BS122" s="478"/>
      <c r="BT122" s="479"/>
      <c r="BU122" s="450"/>
      <c r="BV122" s="450"/>
      <c r="BW122" s="450"/>
      <c r="BX122" s="450"/>
      <c r="BY122" s="450"/>
      <c r="BZ122" s="450"/>
      <c r="CA122" s="450"/>
      <c r="CB122" s="450"/>
      <c r="CC122" s="450"/>
      <c r="CD122" s="450"/>
      <c r="CE122" s="450"/>
      <c r="CF122" s="450"/>
      <c r="CG122" s="450"/>
      <c r="CH122" s="450"/>
      <c r="CI122" s="450"/>
      <c r="CJ122" s="450"/>
    </row>
    <row r="123" spans="4:88" ht="14.25" customHeight="1" x14ac:dyDescent="0.4">
      <c r="E123" s="439">
        <v>2</v>
      </c>
      <c r="F123" s="439"/>
      <c r="G123" s="439"/>
      <c r="H123" s="439"/>
      <c r="I123" s="439"/>
      <c r="J123" s="439"/>
      <c r="K123" s="439"/>
      <c r="L123" s="439"/>
      <c r="M123" s="439"/>
      <c r="N123" s="439"/>
      <c r="O123" s="439"/>
      <c r="P123" s="439"/>
      <c r="Q123" s="439"/>
      <c r="R123" s="439"/>
      <c r="S123" s="439"/>
      <c r="T123" s="439" t="s">
        <v>702</v>
      </c>
      <c r="U123" s="439"/>
      <c r="V123" s="439"/>
      <c r="W123" s="439"/>
      <c r="X123" s="439"/>
      <c r="Y123" s="439"/>
      <c r="Z123" s="439"/>
      <c r="AA123" s="439"/>
      <c r="AB123" s="439"/>
      <c r="AC123" s="439"/>
      <c r="AD123" s="439"/>
      <c r="AE123" s="439"/>
      <c r="AF123" s="439"/>
      <c r="AG123" s="439"/>
      <c r="AH123" s="439"/>
      <c r="AI123" s="450"/>
      <c r="AJ123" s="450"/>
      <c r="AK123" s="450"/>
      <c r="AL123" s="450"/>
      <c r="AM123" s="450"/>
      <c r="AN123" s="450"/>
      <c r="AO123" s="450"/>
      <c r="AP123" s="450"/>
      <c r="AQ123" s="450"/>
      <c r="AR123" s="450"/>
      <c r="AS123" s="450" t="s">
        <v>976</v>
      </c>
      <c r="AT123" s="450"/>
      <c r="AU123" s="450"/>
      <c r="AV123" s="450"/>
      <c r="AW123" s="450"/>
      <c r="AX123" s="450"/>
      <c r="AY123" s="450"/>
      <c r="AZ123" s="450"/>
      <c r="BA123" s="450"/>
      <c r="BB123" s="450"/>
      <c r="BC123" s="450"/>
      <c r="BD123" s="450"/>
      <c r="BE123" s="450"/>
      <c r="BF123" s="450"/>
      <c r="BG123" s="477"/>
      <c r="BH123" s="478"/>
      <c r="BI123" s="478"/>
      <c r="BJ123" s="478"/>
      <c r="BK123" s="478"/>
      <c r="BL123" s="478"/>
      <c r="BM123" s="479"/>
      <c r="BN123" s="477"/>
      <c r="BO123" s="478"/>
      <c r="BP123" s="478"/>
      <c r="BQ123" s="478"/>
      <c r="BR123" s="478"/>
      <c r="BS123" s="478"/>
      <c r="BT123" s="479"/>
      <c r="BU123" s="450"/>
      <c r="BV123" s="450"/>
      <c r="BW123" s="450"/>
      <c r="BX123" s="450"/>
      <c r="BY123" s="450"/>
      <c r="BZ123" s="450"/>
      <c r="CA123" s="450"/>
      <c r="CB123" s="450"/>
      <c r="CC123" s="450"/>
      <c r="CD123" s="450"/>
      <c r="CE123" s="450"/>
      <c r="CF123" s="450"/>
      <c r="CG123" s="450"/>
      <c r="CH123" s="450"/>
      <c r="CI123" s="450"/>
      <c r="CJ123" s="450"/>
    </row>
    <row r="124" spans="4:88" ht="14.25" customHeight="1" x14ac:dyDescent="0.4">
      <c r="E124" s="439">
        <v>3</v>
      </c>
      <c r="F124" s="439"/>
      <c r="G124" s="439"/>
      <c r="H124" s="439"/>
      <c r="I124" s="439"/>
      <c r="J124" s="439"/>
      <c r="K124" s="439"/>
      <c r="L124" s="439"/>
      <c r="M124" s="439"/>
      <c r="N124" s="439"/>
      <c r="O124" s="439"/>
      <c r="P124" s="439"/>
      <c r="Q124" s="439"/>
      <c r="R124" s="439"/>
      <c r="S124" s="439"/>
      <c r="T124" s="439" t="s">
        <v>703</v>
      </c>
      <c r="U124" s="439"/>
      <c r="V124" s="439"/>
      <c r="W124" s="439"/>
      <c r="X124" s="439"/>
      <c r="Y124" s="439"/>
      <c r="Z124" s="439"/>
      <c r="AA124" s="439"/>
      <c r="AB124" s="439"/>
      <c r="AC124" s="439"/>
      <c r="AD124" s="439"/>
      <c r="AE124" s="439"/>
      <c r="AF124" s="439"/>
      <c r="AG124" s="439"/>
      <c r="AH124" s="439"/>
      <c r="AI124" s="450"/>
      <c r="AJ124" s="450"/>
      <c r="AK124" s="450"/>
      <c r="AL124" s="450"/>
      <c r="AM124" s="450"/>
      <c r="AN124" s="450"/>
      <c r="AO124" s="450"/>
      <c r="AP124" s="450"/>
      <c r="AQ124" s="450"/>
      <c r="AR124" s="450"/>
      <c r="AS124" s="450" t="s">
        <v>976</v>
      </c>
      <c r="AT124" s="450"/>
      <c r="AU124" s="450"/>
      <c r="AV124" s="450"/>
      <c r="AW124" s="450"/>
      <c r="AX124" s="450"/>
      <c r="AY124" s="450"/>
      <c r="AZ124" s="450"/>
      <c r="BA124" s="450"/>
      <c r="BB124" s="450"/>
      <c r="BC124" s="450"/>
      <c r="BD124" s="450"/>
      <c r="BE124" s="450"/>
      <c r="BF124" s="450"/>
      <c r="BG124" s="477"/>
      <c r="BH124" s="478"/>
      <c r="BI124" s="478"/>
      <c r="BJ124" s="478"/>
      <c r="BK124" s="478"/>
      <c r="BL124" s="478"/>
      <c r="BM124" s="479"/>
      <c r="BN124" s="477"/>
      <c r="BO124" s="478"/>
      <c r="BP124" s="478"/>
      <c r="BQ124" s="478"/>
      <c r="BR124" s="478"/>
      <c r="BS124" s="478"/>
      <c r="BT124" s="479"/>
      <c r="BU124" s="450"/>
      <c r="BV124" s="450"/>
      <c r="BW124" s="450"/>
      <c r="BX124" s="450"/>
      <c r="BY124" s="450"/>
      <c r="BZ124" s="450"/>
      <c r="CA124" s="450"/>
      <c r="CB124" s="450"/>
      <c r="CC124" s="450"/>
      <c r="CD124" s="450"/>
      <c r="CE124" s="450"/>
      <c r="CF124" s="450"/>
      <c r="CG124" s="450"/>
      <c r="CH124" s="450"/>
      <c r="CI124" s="450"/>
      <c r="CJ124" s="450"/>
    </row>
    <row r="125" spans="4:88" ht="14.25" customHeight="1" x14ac:dyDescent="0.4">
      <c r="E125" s="439">
        <v>4</v>
      </c>
      <c r="F125" s="439"/>
      <c r="G125" s="439"/>
      <c r="H125" s="439"/>
      <c r="I125" s="439"/>
      <c r="J125" s="439"/>
      <c r="K125" s="439"/>
      <c r="L125" s="439"/>
      <c r="M125" s="439"/>
      <c r="N125" s="439"/>
      <c r="O125" s="439"/>
      <c r="P125" s="439"/>
      <c r="Q125" s="439"/>
      <c r="R125" s="439"/>
      <c r="S125" s="439"/>
      <c r="T125" s="439" t="s">
        <v>704</v>
      </c>
      <c r="U125" s="439"/>
      <c r="V125" s="439"/>
      <c r="W125" s="439"/>
      <c r="X125" s="439"/>
      <c r="Y125" s="439"/>
      <c r="Z125" s="439"/>
      <c r="AA125" s="439"/>
      <c r="AB125" s="439"/>
      <c r="AC125" s="439"/>
      <c r="AD125" s="439"/>
      <c r="AE125" s="439"/>
      <c r="AF125" s="439"/>
      <c r="AG125" s="439"/>
      <c r="AH125" s="439"/>
      <c r="AI125" s="450"/>
      <c r="AJ125" s="450"/>
      <c r="AK125" s="450"/>
      <c r="AL125" s="450"/>
      <c r="AM125" s="450"/>
      <c r="AN125" s="450"/>
      <c r="AO125" s="450"/>
      <c r="AP125" s="450" t="s">
        <v>976</v>
      </c>
      <c r="AQ125" s="450"/>
      <c r="AR125" s="450"/>
      <c r="AS125" s="450"/>
      <c r="AT125" s="450"/>
      <c r="AU125" s="450"/>
      <c r="AV125" s="450"/>
      <c r="AW125" s="450"/>
      <c r="AX125" s="450"/>
      <c r="AY125" s="450"/>
      <c r="AZ125" s="450"/>
      <c r="BA125" s="450"/>
      <c r="BB125" s="450"/>
      <c r="BC125" s="450"/>
      <c r="BD125" s="450"/>
      <c r="BE125" s="450"/>
      <c r="BF125" s="450"/>
      <c r="BG125" s="477"/>
      <c r="BH125" s="478"/>
      <c r="BI125" s="478"/>
      <c r="BJ125" s="478"/>
      <c r="BK125" s="478"/>
      <c r="BL125" s="478"/>
      <c r="BM125" s="479"/>
      <c r="BN125" s="477"/>
      <c r="BO125" s="478"/>
      <c r="BP125" s="478"/>
      <c r="BQ125" s="478"/>
      <c r="BR125" s="478"/>
      <c r="BS125" s="478"/>
      <c r="BT125" s="479"/>
      <c r="BU125" s="450"/>
      <c r="BV125" s="450"/>
      <c r="BW125" s="450"/>
      <c r="BX125" s="450"/>
      <c r="BY125" s="450"/>
      <c r="BZ125" s="450"/>
      <c r="CA125" s="450"/>
      <c r="CB125" s="450"/>
      <c r="CC125" s="450"/>
      <c r="CD125" s="450"/>
      <c r="CE125" s="450"/>
      <c r="CF125" s="450"/>
      <c r="CG125" s="450"/>
      <c r="CH125" s="450"/>
      <c r="CI125" s="450"/>
      <c r="CJ125" s="450"/>
    </row>
    <row r="126" spans="4:88" ht="14.25" customHeight="1" x14ac:dyDescent="0.4">
      <c r="E126" s="439">
        <v>5</v>
      </c>
      <c r="F126" s="439"/>
      <c r="G126" s="439"/>
      <c r="H126" s="439"/>
      <c r="I126" s="439"/>
      <c r="J126" s="439"/>
      <c r="K126" s="439"/>
      <c r="L126" s="439"/>
      <c r="M126" s="439"/>
      <c r="N126" s="439"/>
      <c r="O126" s="439"/>
      <c r="P126" s="439"/>
      <c r="Q126" s="439"/>
      <c r="R126" s="439"/>
      <c r="S126" s="439"/>
      <c r="T126" s="439" t="s">
        <v>705</v>
      </c>
      <c r="U126" s="439"/>
      <c r="V126" s="439"/>
      <c r="W126" s="439"/>
      <c r="X126" s="439"/>
      <c r="Y126" s="439"/>
      <c r="Z126" s="439"/>
      <c r="AA126" s="439"/>
      <c r="AB126" s="439"/>
      <c r="AC126" s="439"/>
      <c r="AD126" s="439"/>
      <c r="AE126" s="439"/>
      <c r="AF126" s="439"/>
      <c r="AG126" s="439"/>
      <c r="AH126" s="439"/>
      <c r="AI126" s="450"/>
      <c r="AJ126" s="450"/>
      <c r="AK126" s="450"/>
      <c r="AL126" s="450"/>
      <c r="AM126" s="450"/>
      <c r="AN126" s="450"/>
      <c r="AO126" s="450"/>
      <c r="AP126" s="450"/>
      <c r="AQ126" s="450"/>
      <c r="AR126" s="450"/>
      <c r="AS126" s="450"/>
      <c r="AT126" s="450"/>
      <c r="AU126" s="450"/>
      <c r="AV126" s="450"/>
      <c r="AW126" s="450"/>
      <c r="AX126" s="450"/>
      <c r="AY126" s="450"/>
      <c r="AZ126" s="450"/>
      <c r="BA126" s="450"/>
      <c r="BB126" s="450"/>
      <c r="BC126" s="450"/>
      <c r="BD126" s="450"/>
      <c r="BE126" s="450"/>
      <c r="BF126" s="450"/>
      <c r="BG126" s="477"/>
      <c r="BH126" s="478"/>
      <c r="BI126" s="478"/>
      <c r="BJ126" s="478"/>
      <c r="BK126" s="478"/>
      <c r="BL126" s="478"/>
      <c r="BM126" s="479"/>
      <c r="BN126" s="477"/>
      <c r="BO126" s="478"/>
      <c r="BP126" s="478"/>
      <c r="BQ126" s="478"/>
      <c r="BR126" s="478"/>
      <c r="BS126" s="478"/>
      <c r="BT126" s="479"/>
      <c r="BU126" s="450"/>
      <c r="BV126" s="450"/>
      <c r="BW126" s="450"/>
      <c r="BX126" s="450"/>
      <c r="BY126" s="450"/>
      <c r="BZ126" s="450"/>
      <c r="CA126" s="450"/>
      <c r="CB126" s="450"/>
      <c r="CC126" s="450"/>
      <c r="CD126" s="450"/>
      <c r="CE126" s="450"/>
      <c r="CF126" s="450"/>
      <c r="CG126" s="450"/>
      <c r="CH126" s="450"/>
      <c r="CI126" s="450"/>
      <c r="CJ126" s="450"/>
    </row>
    <row r="127" spans="4:88" ht="14.25" customHeight="1" x14ac:dyDescent="0.4">
      <c r="E127" s="439">
        <v>6</v>
      </c>
      <c r="F127" s="439"/>
      <c r="G127" s="439"/>
      <c r="H127" s="439"/>
      <c r="I127" s="439"/>
      <c r="J127" s="439"/>
      <c r="K127" s="439"/>
      <c r="L127" s="439"/>
      <c r="M127" s="439"/>
      <c r="N127" s="439"/>
      <c r="O127" s="439"/>
      <c r="P127" s="439"/>
      <c r="Q127" s="439"/>
      <c r="R127" s="439"/>
      <c r="S127" s="439"/>
      <c r="T127" s="439" t="s">
        <v>706</v>
      </c>
      <c r="U127" s="439"/>
      <c r="V127" s="439"/>
      <c r="W127" s="439"/>
      <c r="X127" s="439"/>
      <c r="Y127" s="439"/>
      <c r="Z127" s="439"/>
      <c r="AA127" s="439"/>
      <c r="AB127" s="439"/>
      <c r="AC127" s="439"/>
      <c r="AD127" s="439"/>
      <c r="AE127" s="439"/>
      <c r="AF127" s="439"/>
      <c r="AG127" s="439"/>
      <c r="AH127" s="439"/>
      <c r="AI127" s="450"/>
      <c r="AJ127" s="450"/>
      <c r="AK127" s="450"/>
      <c r="AL127" s="450"/>
      <c r="AM127" s="450"/>
      <c r="AN127" s="450"/>
      <c r="AO127" s="450"/>
      <c r="AP127" s="450" t="s">
        <v>976</v>
      </c>
      <c r="AQ127" s="450"/>
      <c r="AR127" s="450"/>
      <c r="AS127" s="450"/>
      <c r="AT127" s="450"/>
      <c r="AU127" s="450"/>
      <c r="AV127" s="450"/>
      <c r="AW127" s="450"/>
      <c r="AX127" s="450"/>
      <c r="AY127" s="450"/>
      <c r="AZ127" s="450"/>
      <c r="BA127" s="450"/>
      <c r="BB127" s="450"/>
      <c r="BC127" s="450"/>
      <c r="BD127" s="450"/>
      <c r="BE127" s="450"/>
      <c r="BF127" s="450"/>
      <c r="BG127" s="477"/>
      <c r="BH127" s="478"/>
      <c r="BI127" s="478"/>
      <c r="BJ127" s="478"/>
      <c r="BK127" s="478"/>
      <c r="BL127" s="478"/>
      <c r="BM127" s="479"/>
      <c r="BN127" s="477"/>
      <c r="BO127" s="478"/>
      <c r="BP127" s="478"/>
      <c r="BQ127" s="478"/>
      <c r="BR127" s="478"/>
      <c r="BS127" s="478"/>
      <c r="BT127" s="479"/>
      <c r="BU127" s="450"/>
      <c r="BV127" s="450"/>
      <c r="BW127" s="450"/>
      <c r="BX127" s="450"/>
      <c r="BY127" s="450"/>
      <c r="BZ127" s="450"/>
      <c r="CA127" s="450"/>
      <c r="CB127" s="450"/>
      <c r="CC127" s="450"/>
      <c r="CD127" s="450"/>
      <c r="CE127" s="450"/>
      <c r="CF127" s="450"/>
      <c r="CG127" s="450"/>
      <c r="CH127" s="450"/>
      <c r="CI127" s="450"/>
      <c r="CJ127" s="450"/>
    </row>
    <row r="128" spans="4:88" ht="14.25" customHeight="1" x14ac:dyDescent="0.4">
      <c r="E128" s="439">
        <v>7</v>
      </c>
      <c r="F128" s="439"/>
      <c r="G128" s="439"/>
      <c r="H128" s="439"/>
      <c r="I128" s="439"/>
      <c r="J128" s="439"/>
      <c r="K128" s="439"/>
      <c r="L128" s="439"/>
      <c r="M128" s="439"/>
      <c r="N128" s="439"/>
      <c r="O128" s="439"/>
      <c r="P128" s="439"/>
      <c r="Q128" s="439"/>
      <c r="R128" s="439"/>
      <c r="S128" s="439"/>
      <c r="T128" s="439" t="s">
        <v>707</v>
      </c>
      <c r="U128" s="439"/>
      <c r="V128" s="439"/>
      <c r="W128" s="439"/>
      <c r="X128" s="439"/>
      <c r="Y128" s="439"/>
      <c r="Z128" s="439"/>
      <c r="AA128" s="439"/>
      <c r="AB128" s="439"/>
      <c r="AC128" s="439"/>
      <c r="AD128" s="439"/>
      <c r="AE128" s="439"/>
      <c r="AF128" s="439"/>
      <c r="AG128" s="439"/>
      <c r="AH128" s="439"/>
      <c r="AI128" s="450"/>
      <c r="AJ128" s="450"/>
      <c r="AK128" s="450"/>
      <c r="AL128" s="450"/>
      <c r="AM128" s="450"/>
      <c r="AN128" s="450"/>
      <c r="AO128" s="450"/>
      <c r="AP128" s="450" t="s">
        <v>976</v>
      </c>
      <c r="AQ128" s="450"/>
      <c r="AR128" s="450"/>
      <c r="AS128" s="450"/>
      <c r="AT128" s="450"/>
      <c r="AU128" s="450"/>
      <c r="AV128" s="450"/>
      <c r="AW128" s="450"/>
      <c r="AX128" s="450"/>
      <c r="AY128" s="450"/>
      <c r="AZ128" s="450"/>
      <c r="BA128" s="450"/>
      <c r="BB128" s="450"/>
      <c r="BC128" s="450"/>
      <c r="BD128" s="450"/>
      <c r="BE128" s="450"/>
      <c r="BF128" s="450"/>
      <c r="BG128" s="477"/>
      <c r="BH128" s="478"/>
      <c r="BI128" s="478"/>
      <c r="BJ128" s="478"/>
      <c r="BK128" s="478"/>
      <c r="BL128" s="478"/>
      <c r="BM128" s="479"/>
      <c r="BN128" s="477"/>
      <c r="BO128" s="478"/>
      <c r="BP128" s="478"/>
      <c r="BQ128" s="478"/>
      <c r="BR128" s="478"/>
      <c r="BS128" s="478"/>
      <c r="BT128" s="479"/>
      <c r="BU128" s="450"/>
      <c r="BV128" s="450"/>
      <c r="BW128" s="450"/>
      <c r="BX128" s="450"/>
      <c r="BY128" s="450"/>
      <c r="BZ128" s="450"/>
      <c r="CA128" s="450"/>
      <c r="CB128" s="450"/>
      <c r="CC128" s="450"/>
      <c r="CD128" s="450"/>
      <c r="CE128" s="450"/>
      <c r="CF128" s="450"/>
      <c r="CG128" s="450"/>
      <c r="CH128" s="450"/>
      <c r="CI128" s="450"/>
      <c r="CJ128" s="450"/>
    </row>
    <row r="129" spans="5:88" ht="14.25" customHeight="1" x14ac:dyDescent="0.4">
      <c r="E129" s="439">
        <v>8</v>
      </c>
      <c r="F129" s="439"/>
      <c r="G129" s="439"/>
      <c r="H129" s="439"/>
      <c r="I129" s="439"/>
      <c r="J129" s="439"/>
      <c r="K129" s="439"/>
      <c r="L129" s="439"/>
      <c r="M129" s="439"/>
      <c r="N129" s="439"/>
      <c r="O129" s="439"/>
      <c r="P129" s="439"/>
      <c r="Q129" s="439"/>
      <c r="R129" s="439"/>
      <c r="S129" s="439"/>
      <c r="T129" s="439" t="s">
        <v>708</v>
      </c>
      <c r="U129" s="439"/>
      <c r="V129" s="439"/>
      <c r="W129" s="439"/>
      <c r="X129" s="439"/>
      <c r="Y129" s="439"/>
      <c r="Z129" s="439"/>
      <c r="AA129" s="439"/>
      <c r="AB129" s="439"/>
      <c r="AC129" s="439"/>
      <c r="AD129" s="439"/>
      <c r="AE129" s="439"/>
      <c r="AF129" s="439"/>
      <c r="AG129" s="439"/>
      <c r="AH129" s="439"/>
      <c r="AI129" s="450"/>
      <c r="AJ129" s="450"/>
      <c r="AK129" s="450"/>
      <c r="AL129" s="450"/>
      <c r="AM129" s="450"/>
      <c r="AN129" s="450"/>
      <c r="AO129" s="450"/>
      <c r="AP129" s="450"/>
      <c r="AQ129" s="450"/>
      <c r="AR129" s="450"/>
      <c r="AS129" s="450" t="s">
        <v>976</v>
      </c>
      <c r="AT129" s="450"/>
      <c r="AU129" s="450"/>
      <c r="AV129" s="450"/>
      <c r="AW129" s="450"/>
      <c r="AX129" s="450"/>
      <c r="AY129" s="450"/>
      <c r="AZ129" s="450"/>
      <c r="BA129" s="450"/>
      <c r="BB129" s="450"/>
      <c r="BC129" s="450"/>
      <c r="BD129" s="450"/>
      <c r="BE129" s="450"/>
      <c r="BF129" s="450"/>
      <c r="BG129" s="477"/>
      <c r="BH129" s="478"/>
      <c r="BI129" s="478"/>
      <c r="BJ129" s="478"/>
      <c r="BK129" s="478"/>
      <c r="BL129" s="478"/>
      <c r="BM129" s="479"/>
      <c r="BN129" s="477"/>
      <c r="BO129" s="478"/>
      <c r="BP129" s="478"/>
      <c r="BQ129" s="478"/>
      <c r="BR129" s="478"/>
      <c r="BS129" s="478"/>
      <c r="BT129" s="479"/>
      <c r="BU129" s="450"/>
      <c r="BV129" s="450"/>
      <c r="BW129" s="450"/>
      <c r="BX129" s="450"/>
      <c r="BY129" s="450"/>
      <c r="BZ129" s="450"/>
      <c r="CA129" s="450"/>
      <c r="CB129" s="450"/>
      <c r="CC129" s="450"/>
      <c r="CD129" s="450"/>
      <c r="CE129" s="450"/>
      <c r="CF129" s="450"/>
      <c r="CG129" s="450"/>
      <c r="CH129" s="450"/>
      <c r="CI129" s="450"/>
      <c r="CJ129" s="450"/>
    </row>
    <row r="130" spans="5:88" ht="14.25" customHeight="1" x14ac:dyDescent="0.4">
      <c r="E130" s="439">
        <v>9</v>
      </c>
      <c r="F130" s="439"/>
      <c r="G130" s="439"/>
      <c r="H130" s="439"/>
      <c r="I130" s="439"/>
      <c r="J130" s="439"/>
      <c r="K130" s="439"/>
      <c r="L130" s="439"/>
      <c r="M130" s="439"/>
      <c r="N130" s="439"/>
      <c r="O130" s="439"/>
      <c r="P130" s="439"/>
      <c r="Q130" s="439"/>
      <c r="R130" s="439"/>
      <c r="S130" s="439"/>
      <c r="T130" s="439" t="s">
        <v>709</v>
      </c>
      <c r="U130" s="439"/>
      <c r="V130" s="439"/>
      <c r="W130" s="439"/>
      <c r="X130" s="439"/>
      <c r="Y130" s="439"/>
      <c r="Z130" s="439"/>
      <c r="AA130" s="439"/>
      <c r="AB130" s="439"/>
      <c r="AC130" s="439"/>
      <c r="AD130" s="439"/>
      <c r="AE130" s="439"/>
      <c r="AF130" s="439"/>
      <c r="AG130" s="439"/>
      <c r="AH130" s="439"/>
      <c r="AI130" s="450"/>
      <c r="AJ130" s="450"/>
      <c r="AK130" s="450"/>
      <c r="AL130" s="450"/>
      <c r="AM130" s="450"/>
      <c r="AN130" s="450"/>
      <c r="AO130" s="450"/>
      <c r="AP130" s="450"/>
      <c r="AQ130" s="450"/>
      <c r="AR130" s="450"/>
      <c r="AS130" s="450"/>
      <c r="AT130" s="450"/>
      <c r="AU130" s="450"/>
      <c r="AV130" s="450"/>
      <c r="AW130" s="450"/>
      <c r="AX130" s="450"/>
      <c r="AY130" s="450"/>
      <c r="AZ130" s="450" t="s">
        <v>976</v>
      </c>
      <c r="BA130" s="450"/>
      <c r="BB130" s="450"/>
      <c r="BC130" s="450"/>
      <c r="BD130" s="450"/>
      <c r="BE130" s="450"/>
      <c r="BF130" s="450"/>
      <c r="BG130" s="477"/>
      <c r="BH130" s="478"/>
      <c r="BI130" s="478"/>
      <c r="BJ130" s="478"/>
      <c r="BK130" s="478"/>
      <c r="BL130" s="478"/>
      <c r="BM130" s="479"/>
      <c r="BN130" s="477"/>
      <c r="BO130" s="478"/>
      <c r="BP130" s="478"/>
      <c r="BQ130" s="478"/>
      <c r="BR130" s="478"/>
      <c r="BS130" s="478"/>
      <c r="BT130" s="479"/>
      <c r="BU130" s="450"/>
      <c r="BV130" s="450"/>
      <c r="BW130" s="450"/>
      <c r="BX130" s="450"/>
      <c r="BY130" s="450"/>
      <c r="BZ130" s="450"/>
      <c r="CA130" s="450"/>
      <c r="CB130" s="450"/>
      <c r="CC130" s="450"/>
      <c r="CD130" s="450"/>
      <c r="CE130" s="450"/>
      <c r="CF130" s="450"/>
      <c r="CG130" s="450"/>
      <c r="CH130" s="450"/>
      <c r="CI130" s="450"/>
      <c r="CJ130" s="450"/>
    </row>
    <row r="131" spans="5:88" ht="14.25" customHeight="1" x14ac:dyDescent="0.4">
      <c r="E131" s="439">
        <v>10</v>
      </c>
      <c r="F131" s="439"/>
      <c r="G131" s="439"/>
      <c r="H131" s="439"/>
      <c r="I131" s="439"/>
      <c r="J131" s="439"/>
      <c r="K131" s="439"/>
      <c r="L131" s="439"/>
      <c r="M131" s="439"/>
      <c r="N131" s="439"/>
      <c r="O131" s="439"/>
      <c r="P131" s="439"/>
      <c r="Q131" s="439"/>
      <c r="R131" s="439"/>
      <c r="S131" s="439"/>
      <c r="T131" s="439" t="s">
        <v>710</v>
      </c>
      <c r="U131" s="439"/>
      <c r="V131" s="439"/>
      <c r="W131" s="439"/>
      <c r="X131" s="439"/>
      <c r="Y131" s="439"/>
      <c r="Z131" s="439"/>
      <c r="AA131" s="439"/>
      <c r="AB131" s="439"/>
      <c r="AC131" s="439"/>
      <c r="AD131" s="439"/>
      <c r="AE131" s="439"/>
      <c r="AF131" s="439"/>
      <c r="AG131" s="439"/>
      <c r="AH131" s="439"/>
      <c r="AI131" s="450"/>
      <c r="AJ131" s="450"/>
      <c r="AK131" s="450"/>
      <c r="AL131" s="450"/>
      <c r="AM131" s="450"/>
      <c r="AN131" s="450"/>
      <c r="AO131" s="450"/>
      <c r="AP131" s="450" t="s">
        <v>976</v>
      </c>
      <c r="AQ131" s="450"/>
      <c r="AR131" s="450"/>
      <c r="AS131" s="450"/>
      <c r="AT131" s="450"/>
      <c r="AU131" s="450"/>
      <c r="AV131" s="450"/>
      <c r="AW131" s="450"/>
      <c r="AX131" s="450"/>
      <c r="AY131" s="450"/>
      <c r="AZ131" s="450"/>
      <c r="BA131" s="450"/>
      <c r="BB131" s="450"/>
      <c r="BC131" s="450"/>
      <c r="BD131" s="450"/>
      <c r="BE131" s="450"/>
      <c r="BF131" s="450"/>
      <c r="BG131" s="477"/>
      <c r="BH131" s="478"/>
      <c r="BI131" s="478"/>
      <c r="BJ131" s="478"/>
      <c r="BK131" s="478"/>
      <c r="BL131" s="478"/>
      <c r="BM131" s="479"/>
      <c r="BN131" s="477"/>
      <c r="BO131" s="478"/>
      <c r="BP131" s="478"/>
      <c r="BQ131" s="478"/>
      <c r="BR131" s="478"/>
      <c r="BS131" s="478"/>
      <c r="BT131" s="479"/>
      <c r="BU131" s="450"/>
      <c r="BV131" s="450"/>
      <c r="BW131" s="450"/>
      <c r="BX131" s="450"/>
      <c r="BY131" s="450"/>
      <c r="BZ131" s="450"/>
      <c r="CA131" s="450"/>
      <c r="CB131" s="450"/>
      <c r="CC131" s="450"/>
      <c r="CD131" s="450"/>
      <c r="CE131" s="450"/>
      <c r="CF131" s="450"/>
      <c r="CG131" s="450"/>
      <c r="CH131" s="450"/>
      <c r="CI131" s="450"/>
      <c r="CJ131" s="450"/>
    </row>
    <row r="132" spans="5:88" ht="14.25" customHeight="1" x14ac:dyDescent="0.4">
      <c r="E132" s="439">
        <v>11</v>
      </c>
      <c r="F132" s="439"/>
      <c r="G132" s="439"/>
      <c r="H132" s="439"/>
      <c r="I132" s="439"/>
      <c r="J132" s="439"/>
      <c r="K132" s="439"/>
      <c r="L132" s="439"/>
      <c r="M132" s="439"/>
      <c r="N132" s="439"/>
      <c r="O132" s="439"/>
      <c r="P132" s="439"/>
      <c r="Q132" s="439"/>
      <c r="R132" s="439"/>
      <c r="S132" s="439"/>
      <c r="T132" s="439" t="s">
        <v>711</v>
      </c>
      <c r="U132" s="439"/>
      <c r="V132" s="439"/>
      <c r="W132" s="439"/>
      <c r="X132" s="439"/>
      <c r="Y132" s="439"/>
      <c r="Z132" s="439"/>
      <c r="AA132" s="439"/>
      <c r="AB132" s="439"/>
      <c r="AC132" s="439"/>
      <c r="AD132" s="439"/>
      <c r="AE132" s="439"/>
      <c r="AF132" s="439"/>
      <c r="AG132" s="439"/>
      <c r="AH132" s="439"/>
      <c r="AI132" s="450" t="s">
        <v>976</v>
      </c>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450"/>
      <c r="BF132" s="450"/>
      <c r="BG132" s="477"/>
      <c r="BH132" s="478"/>
      <c r="BI132" s="478"/>
      <c r="BJ132" s="478"/>
      <c r="BK132" s="478"/>
      <c r="BL132" s="478"/>
      <c r="BM132" s="479"/>
      <c r="BN132" s="477"/>
      <c r="BO132" s="478"/>
      <c r="BP132" s="478"/>
      <c r="BQ132" s="478"/>
      <c r="BR132" s="478"/>
      <c r="BS132" s="478"/>
      <c r="BT132" s="479"/>
      <c r="BU132" s="450"/>
      <c r="BV132" s="450"/>
      <c r="BW132" s="450"/>
      <c r="BX132" s="450"/>
      <c r="BY132" s="450"/>
      <c r="BZ132" s="450"/>
      <c r="CA132" s="450"/>
      <c r="CB132" s="450"/>
      <c r="CC132" s="450"/>
      <c r="CD132" s="450"/>
      <c r="CE132" s="450"/>
      <c r="CF132" s="450"/>
      <c r="CG132" s="450"/>
      <c r="CH132" s="450"/>
      <c r="CI132" s="450"/>
      <c r="CJ132" s="450"/>
    </row>
    <row r="133" spans="5:88" ht="14.25" customHeight="1" x14ac:dyDescent="0.4">
      <c r="E133" s="439">
        <v>12</v>
      </c>
      <c r="F133" s="439"/>
      <c r="G133" s="439"/>
      <c r="H133" s="439"/>
      <c r="I133" s="439"/>
      <c r="J133" s="439"/>
      <c r="K133" s="439"/>
      <c r="L133" s="439"/>
      <c r="M133" s="439"/>
      <c r="N133" s="439"/>
      <c r="O133" s="439"/>
      <c r="P133" s="439"/>
      <c r="Q133" s="439"/>
      <c r="R133" s="439"/>
      <c r="S133" s="439"/>
      <c r="T133" s="439" t="s">
        <v>712</v>
      </c>
      <c r="U133" s="439"/>
      <c r="V133" s="439"/>
      <c r="W133" s="439"/>
      <c r="X133" s="439"/>
      <c r="Y133" s="439"/>
      <c r="Z133" s="439"/>
      <c r="AA133" s="439"/>
      <c r="AB133" s="439"/>
      <c r="AC133" s="439"/>
      <c r="AD133" s="439"/>
      <c r="AE133" s="439"/>
      <c r="AF133" s="439"/>
      <c r="AG133" s="439"/>
      <c r="AH133" s="439"/>
      <c r="AI133" s="450"/>
      <c r="AJ133" s="450"/>
      <c r="AK133" s="450"/>
      <c r="AL133" s="450"/>
      <c r="AM133" s="450"/>
      <c r="AN133" s="450"/>
      <c r="AO133" s="450"/>
      <c r="AP133" s="450"/>
      <c r="AQ133" s="450"/>
      <c r="AR133" s="450"/>
      <c r="AS133" s="450"/>
      <c r="AT133" s="450"/>
      <c r="AU133" s="450"/>
      <c r="AV133" s="450"/>
      <c r="AW133" s="450"/>
      <c r="AX133" s="450"/>
      <c r="AY133" s="450"/>
      <c r="AZ133" s="450" t="s">
        <v>976</v>
      </c>
      <c r="BA133" s="450"/>
      <c r="BB133" s="450"/>
      <c r="BC133" s="450"/>
      <c r="BD133" s="450"/>
      <c r="BE133" s="450"/>
      <c r="BF133" s="450"/>
      <c r="BG133" s="477"/>
      <c r="BH133" s="478"/>
      <c r="BI133" s="478"/>
      <c r="BJ133" s="478"/>
      <c r="BK133" s="478"/>
      <c r="BL133" s="478"/>
      <c r="BM133" s="479"/>
      <c r="BN133" s="477"/>
      <c r="BO133" s="478"/>
      <c r="BP133" s="478"/>
      <c r="BQ133" s="478"/>
      <c r="BR133" s="478"/>
      <c r="BS133" s="478"/>
      <c r="BT133" s="479"/>
      <c r="BU133" s="450"/>
      <c r="BV133" s="450"/>
      <c r="BW133" s="450"/>
      <c r="BX133" s="450"/>
      <c r="BY133" s="450"/>
      <c r="BZ133" s="450"/>
      <c r="CA133" s="450"/>
      <c r="CB133" s="450" t="s">
        <v>976</v>
      </c>
      <c r="CC133" s="450"/>
      <c r="CD133" s="450"/>
      <c r="CE133" s="450"/>
      <c r="CF133" s="450"/>
      <c r="CG133" s="450"/>
      <c r="CH133" s="450"/>
      <c r="CI133" s="450"/>
      <c r="CJ133" s="450"/>
    </row>
    <row r="134" spans="5:88" ht="14.25" customHeight="1" x14ac:dyDescent="0.4">
      <c r="E134" s="439">
        <v>13</v>
      </c>
      <c r="F134" s="439"/>
      <c r="G134" s="439"/>
      <c r="H134" s="439"/>
      <c r="I134" s="439"/>
      <c r="J134" s="439"/>
      <c r="K134" s="439"/>
      <c r="L134" s="439"/>
      <c r="M134" s="439"/>
      <c r="N134" s="439"/>
      <c r="O134" s="439"/>
      <c r="P134" s="439"/>
      <c r="Q134" s="439"/>
      <c r="R134" s="439"/>
      <c r="S134" s="439"/>
      <c r="T134" s="439" t="s">
        <v>713</v>
      </c>
      <c r="U134" s="439"/>
      <c r="V134" s="439"/>
      <c r="W134" s="439"/>
      <c r="X134" s="439"/>
      <c r="Y134" s="439"/>
      <c r="Z134" s="439"/>
      <c r="AA134" s="439"/>
      <c r="AB134" s="439"/>
      <c r="AC134" s="439"/>
      <c r="AD134" s="439"/>
      <c r="AE134" s="439"/>
      <c r="AF134" s="439"/>
      <c r="AG134" s="439"/>
      <c r="AH134" s="439"/>
      <c r="AI134" s="450"/>
      <c r="AJ134" s="450"/>
      <c r="AK134" s="450"/>
      <c r="AL134" s="450"/>
      <c r="AM134" s="450"/>
      <c r="AN134" s="450"/>
      <c r="AO134" s="450"/>
      <c r="AP134" s="450" t="s">
        <v>976</v>
      </c>
      <c r="AQ134" s="450"/>
      <c r="AR134" s="450"/>
      <c r="AS134" s="450"/>
      <c r="AT134" s="450"/>
      <c r="AU134" s="450"/>
      <c r="AV134" s="450"/>
      <c r="AW134" s="450"/>
      <c r="AX134" s="450"/>
      <c r="AY134" s="450"/>
      <c r="AZ134" s="450"/>
      <c r="BA134" s="450"/>
      <c r="BB134" s="450"/>
      <c r="BC134" s="450"/>
      <c r="BD134" s="450"/>
      <c r="BE134" s="450"/>
      <c r="BF134" s="450"/>
      <c r="BG134" s="477"/>
      <c r="BH134" s="478"/>
      <c r="BI134" s="478"/>
      <c r="BJ134" s="478"/>
      <c r="BK134" s="478"/>
      <c r="BL134" s="478"/>
      <c r="BM134" s="479"/>
      <c r="BN134" s="477"/>
      <c r="BO134" s="478"/>
      <c r="BP134" s="478"/>
      <c r="BQ134" s="478"/>
      <c r="BR134" s="478"/>
      <c r="BS134" s="478"/>
      <c r="BT134" s="479"/>
      <c r="BU134" s="450"/>
      <c r="BV134" s="450"/>
      <c r="BW134" s="450"/>
      <c r="BX134" s="450"/>
      <c r="BY134" s="450"/>
      <c r="BZ134" s="450"/>
      <c r="CA134" s="450"/>
      <c r="CB134" s="450"/>
      <c r="CC134" s="450"/>
      <c r="CD134" s="450"/>
      <c r="CE134" s="450"/>
      <c r="CF134" s="450"/>
      <c r="CG134" s="450"/>
      <c r="CH134" s="450"/>
      <c r="CI134" s="450"/>
      <c r="CJ134" s="450"/>
    </row>
    <row r="135" spans="5:88" ht="14.25" customHeight="1" x14ac:dyDescent="0.4">
      <c r="E135" s="439">
        <v>14</v>
      </c>
      <c r="F135" s="439"/>
      <c r="G135" s="439"/>
      <c r="H135" s="439"/>
      <c r="I135" s="439"/>
      <c r="J135" s="439"/>
      <c r="K135" s="439"/>
      <c r="L135" s="439"/>
      <c r="M135" s="439"/>
      <c r="N135" s="439"/>
      <c r="O135" s="439"/>
      <c r="P135" s="439"/>
      <c r="Q135" s="439"/>
      <c r="R135" s="439"/>
      <c r="S135" s="439"/>
      <c r="T135" s="439" t="s">
        <v>714</v>
      </c>
      <c r="U135" s="439"/>
      <c r="V135" s="439"/>
      <c r="W135" s="439"/>
      <c r="X135" s="439"/>
      <c r="Y135" s="439"/>
      <c r="Z135" s="439"/>
      <c r="AA135" s="439"/>
      <c r="AB135" s="439"/>
      <c r="AC135" s="439"/>
      <c r="AD135" s="439"/>
      <c r="AE135" s="439"/>
      <c r="AF135" s="439"/>
      <c r="AG135" s="439"/>
      <c r="AH135" s="439"/>
      <c r="AI135" s="450"/>
      <c r="AJ135" s="450"/>
      <c r="AK135" s="450"/>
      <c r="AL135" s="450"/>
      <c r="AM135" s="450"/>
      <c r="AN135" s="450"/>
      <c r="AO135" s="450"/>
      <c r="AP135" s="450"/>
      <c r="AQ135" s="450"/>
      <c r="AR135" s="450"/>
      <c r="AS135" s="450"/>
      <c r="AT135" s="450"/>
      <c r="AU135" s="450"/>
      <c r="AV135" s="450"/>
      <c r="AW135" s="450"/>
      <c r="AX135" s="450"/>
      <c r="AY135" s="450"/>
      <c r="AZ135" s="450" t="s">
        <v>976</v>
      </c>
      <c r="BA135" s="450"/>
      <c r="BB135" s="450"/>
      <c r="BC135" s="450"/>
      <c r="BD135" s="450"/>
      <c r="BE135" s="450"/>
      <c r="BF135" s="450"/>
      <c r="BG135" s="477"/>
      <c r="BH135" s="478"/>
      <c r="BI135" s="478"/>
      <c r="BJ135" s="478"/>
      <c r="BK135" s="478"/>
      <c r="BL135" s="478"/>
      <c r="BM135" s="479"/>
      <c r="BN135" s="477"/>
      <c r="BO135" s="478"/>
      <c r="BP135" s="478"/>
      <c r="BQ135" s="478"/>
      <c r="BR135" s="478"/>
      <c r="BS135" s="478"/>
      <c r="BT135" s="479"/>
      <c r="BU135" s="450"/>
      <c r="BV135" s="450"/>
      <c r="BW135" s="450"/>
      <c r="BX135" s="450"/>
      <c r="BY135" s="450"/>
      <c r="BZ135" s="450"/>
      <c r="CA135" s="450"/>
      <c r="CB135" s="450"/>
      <c r="CC135" s="450"/>
      <c r="CD135" s="450"/>
      <c r="CE135" s="450"/>
      <c r="CF135" s="450"/>
      <c r="CG135" s="450"/>
      <c r="CH135" s="450"/>
      <c r="CI135" s="450"/>
      <c r="CJ135" s="450"/>
    </row>
    <row r="136" spans="5:88" ht="14.25" customHeight="1" x14ac:dyDescent="0.4">
      <c r="E136" s="439">
        <v>15</v>
      </c>
      <c r="F136" s="439"/>
      <c r="G136" s="439"/>
      <c r="H136" s="439"/>
      <c r="I136" s="439"/>
      <c r="J136" s="439"/>
      <c r="K136" s="439"/>
      <c r="L136" s="439"/>
      <c r="M136" s="439"/>
      <c r="N136" s="439"/>
      <c r="O136" s="439"/>
      <c r="P136" s="439"/>
      <c r="Q136" s="439"/>
      <c r="R136" s="439"/>
      <c r="S136" s="439"/>
      <c r="T136" s="439" t="s">
        <v>715</v>
      </c>
      <c r="U136" s="439"/>
      <c r="V136" s="439"/>
      <c r="W136" s="439"/>
      <c r="X136" s="439"/>
      <c r="Y136" s="439"/>
      <c r="Z136" s="439"/>
      <c r="AA136" s="439"/>
      <c r="AB136" s="439"/>
      <c r="AC136" s="439"/>
      <c r="AD136" s="439"/>
      <c r="AE136" s="439"/>
      <c r="AF136" s="439"/>
      <c r="AG136" s="439"/>
      <c r="AH136" s="439"/>
      <c r="AI136" s="450"/>
      <c r="AJ136" s="450"/>
      <c r="AK136" s="450"/>
      <c r="AL136" s="450"/>
      <c r="AM136" s="450"/>
      <c r="AN136" s="450"/>
      <c r="AO136" s="450"/>
      <c r="AP136" s="450" t="s">
        <v>976</v>
      </c>
      <c r="AQ136" s="450"/>
      <c r="AR136" s="450"/>
      <c r="AS136" s="450"/>
      <c r="AT136" s="450"/>
      <c r="AU136" s="450"/>
      <c r="AV136" s="450"/>
      <c r="AW136" s="450"/>
      <c r="AX136" s="450"/>
      <c r="AY136" s="450"/>
      <c r="AZ136" s="450"/>
      <c r="BA136" s="450"/>
      <c r="BB136" s="450"/>
      <c r="BC136" s="450"/>
      <c r="BD136" s="450"/>
      <c r="BE136" s="450"/>
      <c r="BF136" s="450"/>
      <c r="BG136" s="477"/>
      <c r="BH136" s="478"/>
      <c r="BI136" s="478"/>
      <c r="BJ136" s="478"/>
      <c r="BK136" s="478"/>
      <c r="BL136" s="478"/>
      <c r="BM136" s="479"/>
      <c r="BN136" s="477"/>
      <c r="BO136" s="478"/>
      <c r="BP136" s="478"/>
      <c r="BQ136" s="478"/>
      <c r="BR136" s="478"/>
      <c r="BS136" s="478"/>
      <c r="BT136" s="479"/>
      <c r="BU136" s="450"/>
      <c r="BV136" s="450"/>
      <c r="BW136" s="450"/>
      <c r="BX136" s="450"/>
      <c r="BY136" s="450"/>
      <c r="BZ136" s="450"/>
      <c r="CA136" s="450"/>
      <c r="CB136" s="450"/>
      <c r="CC136" s="450"/>
      <c r="CD136" s="450"/>
      <c r="CE136" s="450"/>
      <c r="CF136" s="450"/>
      <c r="CG136" s="450"/>
      <c r="CH136" s="450"/>
      <c r="CI136" s="450"/>
      <c r="CJ136" s="450"/>
    </row>
    <row r="137" spans="5:88" ht="14.25" customHeight="1" x14ac:dyDescent="0.4">
      <c r="E137" s="439">
        <v>16</v>
      </c>
      <c r="F137" s="439"/>
      <c r="G137" s="439"/>
      <c r="H137" s="439"/>
      <c r="I137" s="439"/>
      <c r="J137" s="439"/>
      <c r="K137" s="439"/>
      <c r="L137" s="439"/>
      <c r="M137" s="439"/>
      <c r="N137" s="439"/>
      <c r="O137" s="439"/>
      <c r="P137" s="439"/>
      <c r="Q137" s="439"/>
      <c r="R137" s="439"/>
      <c r="S137" s="439"/>
      <c r="T137" s="439" t="s">
        <v>716</v>
      </c>
      <c r="U137" s="439"/>
      <c r="V137" s="439"/>
      <c r="W137" s="439"/>
      <c r="X137" s="439"/>
      <c r="Y137" s="439"/>
      <c r="Z137" s="439"/>
      <c r="AA137" s="439"/>
      <c r="AB137" s="439"/>
      <c r="AC137" s="439"/>
      <c r="AD137" s="439"/>
      <c r="AE137" s="439"/>
      <c r="AF137" s="439"/>
      <c r="AG137" s="439"/>
      <c r="AH137" s="439"/>
      <c r="AI137" s="450" t="s">
        <v>976</v>
      </c>
      <c r="AJ137" s="450"/>
      <c r="AK137" s="450"/>
      <c r="AL137" s="450"/>
      <c r="AM137" s="450"/>
      <c r="AN137" s="450"/>
      <c r="AO137" s="450"/>
      <c r="AP137" s="450"/>
      <c r="AQ137" s="450"/>
      <c r="AR137" s="450"/>
      <c r="AS137" s="450"/>
      <c r="AT137" s="450"/>
      <c r="AU137" s="450"/>
      <c r="AV137" s="450"/>
      <c r="AW137" s="450"/>
      <c r="AX137" s="450"/>
      <c r="AY137" s="450"/>
      <c r="AZ137" s="450"/>
      <c r="BA137" s="450"/>
      <c r="BB137" s="450"/>
      <c r="BC137" s="450"/>
      <c r="BD137" s="450"/>
      <c r="BE137" s="450"/>
      <c r="BF137" s="450"/>
      <c r="BG137" s="477"/>
      <c r="BH137" s="478"/>
      <c r="BI137" s="478"/>
      <c r="BJ137" s="478"/>
      <c r="BK137" s="478"/>
      <c r="BL137" s="478"/>
      <c r="BM137" s="479"/>
      <c r="BN137" s="477"/>
      <c r="BO137" s="478"/>
      <c r="BP137" s="478"/>
      <c r="BQ137" s="478"/>
      <c r="BR137" s="478"/>
      <c r="BS137" s="478"/>
      <c r="BT137" s="479"/>
      <c r="BU137" s="450"/>
      <c r="BV137" s="450"/>
      <c r="BW137" s="450"/>
      <c r="BX137" s="450"/>
      <c r="BY137" s="450"/>
      <c r="BZ137" s="450"/>
      <c r="CA137" s="450"/>
      <c r="CB137" s="450"/>
      <c r="CC137" s="450"/>
      <c r="CD137" s="450"/>
      <c r="CE137" s="450"/>
      <c r="CF137" s="450"/>
      <c r="CG137" s="450"/>
      <c r="CH137" s="450"/>
      <c r="CI137" s="450"/>
      <c r="CJ137" s="450"/>
    </row>
    <row r="138" spans="5:88" ht="14.25" customHeight="1" x14ac:dyDescent="0.4">
      <c r="E138" s="439">
        <v>17</v>
      </c>
      <c r="F138" s="439"/>
      <c r="G138" s="439"/>
      <c r="H138" s="439"/>
      <c r="I138" s="439"/>
      <c r="J138" s="439"/>
      <c r="K138" s="439"/>
      <c r="L138" s="439"/>
      <c r="M138" s="439"/>
      <c r="N138" s="439"/>
      <c r="O138" s="439"/>
      <c r="P138" s="439"/>
      <c r="Q138" s="439"/>
      <c r="R138" s="439"/>
      <c r="S138" s="439"/>
      <c r="T138" s="439" t="s">
        <v>717</v>
      </c>
      <c r="U138" s="439"/>
      <c r="V138" s="439"/>
      <c r="W138" s="439"/>
      <c r="X138" s="439"/>
      <c r="Y138" s="439"/>
      <c r="Z138" s="439"/>
      <c r="AA138" s="439"/>
      <c r="AB138" s="439"/>
      <c r="AC138" s="439"/>
      <c r="AD138" s="439"/>
      <c r="AE138" s="439"/>
      <c r="AF138" s="439"/>
      <c r="AG138" s="439"/>
      <c r="AH138" s="439"/>
      <c r="AI138" s="450"/>
      <c r="AJ138" s="450"/>
      <c r="AK138" s="450"/>
      <c r="AL138" s="450"/>
      <c r="AM138" s="450"/>
      <c r="AN138" s="450"/>
      <c r="AO138" s="450"/>
      <c r="AP138" s="450"/>
      <c r="AQ138" s="450"/>
      <c r="AR138" s="450"/>
      <c r="AS138" s="450" t="s">
        <v>976</v>
      </c>
      <c r="AT138" s="450"/>
      <c r="AU138" s="450"/>
      <c r="AV138" s="450"/>
      <c r="AW138" s="450"/>
      <c r="AX138" s="450"/>
      <c r="AY138" s="450"/>
      <c r="AZ138" s="450"/>
      <c r="BA138" s="450"/>
      <c r="BB138" s="450"/>
      <c r="BC138" s="450"/>
      <c r="BD138" s="450"/>
      <c r="BE138" s="450"/>
      <c r="BF138" s="450"/>
      <c r="BG138" s="477"/>
      <c r="BH138" s="478"/>
      <c r="BI138" s="478"/>
      <c r="BJ138" s="478"/>
      <c r="BK138" s="478"/>
      <c r="BL138" s="478"/>
      <c r="BM138" s="479"/>
      <c r="BN138" s="477"/>
      <c r="BO138" s="478"/>
      <c r="BP138" s="478"/>
      <c r="BQ138" s="478"/>
      <c r="BR138" s="478"/>
      <c r="BS138" s="478"/>
      <c r="BT138" s="479"/>
      <c r="BU138" s="450"/>
      <c r="BV138" s="450"/>
      <c r="BW138" s="450"/>
      <c r="BX138" s="450"/>
      <c r="BY138" s="450"/>
      <c r="BZ138" s="450"/>
      <c r="CA138" s="450"/>
      <c r="CB138" s="450"/>
      <c r="CC138" s="450"/>
      <c r="CD138" s="450"/>
      <c r="CE138" s="450"/>
      <c r="CF138" s="450"/>
      <c r="CG138" s="450"/>
      <c r="CH138" s="450"/>
      <c r="CI138" s="450"/>
      <c r="CJ138" s="450"/>
    </row>
    <row r="139" spans="5:88" ht="14.25" customHeight="1" x14ac:dyDescent="0.4">
      <c r="E139" s="439">
        <v>18</v>
      </c>
      <c r="F139" s="439"/>
      <c r="G139" s="439"/>
      <c r="H139" s="439"/>
      <c r="I139" s="439"/>
      <c r="J139" s="439"/>
      <c r="K139" s="439"/>
      <c r="L139" s="439"/>
      <c r="M139" s="439"/>
      <c r="N139" s="439"/>
      <c r="O139" s="439"/>
      <c r="P139" s="439"/>
      <c r="Q139" s="439"/>
      <c r="R139" s="439"/>
      <c r="S139" s="439"/>
      <c r="T139" s="439" t="s">
        <v>718</v>
      </c>
      <c r="U139" s="439"/>
      <c r="V139" s="439"/>
      <c r="W139" s="439"/>
      <c r="X139" s="439"/>
      <c r="Y139" s="439"/>
      <c r="Z139" s="439"/>
      <c r="AA139" s="439"/>
      <c r="AB139" s="439"/>
      <c r="AC139" s="439"/>
      <c r="AD139" s="439"/>
      <c r="AE139" s="439"/>
      <c r="AF139" s="439"/>
      <c r="AG139" s="439"/>
      <c r="AH139" s="439"/>
      <c r="AI139" s="450"/>
      <c r="AJ139" s="450"/>
      <c r="AK139" s="450"/>
      <c r="AL139" s="450"/>
      <c r="AM139" s="450"/>
      <c r="AN139" s="450"/>
      <c r="AO139" s="450"/>
      <c r="AP139" s="450" t="s">
        <v>976</v>
      </c>
      <c r="AQ139" s="450"/>
      <c r="AR139" s="450"/>
      <c r="AS139" s="450"/>
      <c r="AT139" s="450"/>
      <c r="AU139" s="450"/>
      <c r="AV139" s="450"/>
      <c r="AW139" s="450"/>
      <c r="AX139" s="450"/>
      <c r="AY139" s="450"/>
      <c r="AZ139" s="450"/>
      <c r="BA139" s="450"/>
      <c r="BB139" s="450"/>
      <c r="BC139" s="450"/>
      <c r="BD139" s="450"/>
      <c r="BE139" s="450"/>
      <c r="BF139" s="450"/>
      <c r="BG139" s="477"/>
      <c r="BH139" s="478"/>
      <c r="BI139" s="478"/>
      <c r="BJ139" s="478"/>
      <c r="BK139" s="478"/>
      <c r="BL139" s="478"/>
      <c r="BM139" s="479"/>
      <c r="BN139" s="477"/>
      <c r="BO139" s="478"/>
      <c r="BP139" s="478"/>
      <c r="BQ139" s="478"/>
      <c r="BR139" s="478"/>
      <c r="BS139" s="478"/>
      <c r="BT139" s="479"/>
      <c r="BU139" s="450"/>
      <c r="BV139" s="450"/>
      <c r="BW139" s="450"/>
      <c r="BX139" s="450"/>
      <c r="BY139" s="450"/>
      <c r="BZ139" s="450"/>
      <c r="CA139" s="450"/>
      <c r="CB139" s="450"/>
      <c r="CC139" s="450"/>
      <c r="CD139" s="450"/>
      <c r="CE139" s="450"/>
      <c r="CF139" s="450"/>
      <c r="CG139" s="450"/>
      <c r="CH139" s="450"/>
      <c r="CI139" s="450"/>
      <c r="CJ139" s="450"/>
    </row>
    <row r="140" spans="5:88" ht="14.25" customHeight="1" x14ac:dyDescent="0.4">
      <c r="E140" s="439">
        <v>19</v>
      </c>
      <c r="F140" s="439"/>
      <c r="G140" s="439"/>
      <c r="H140" s="439"/>
      <c r="I140" s="439"/>
      <c r="J140" s="439"/>
      <c r="K140" s="439"/>
      <c r="L140" s="439"/>
      <c r="M140" s="439"/>
      <c r="N140" s="439"/>
      <c r="O140" s="439"/>
      <c r="P140" s="439"/>
      <c r="Q140" s="439"/>
      <c r="R140" s="439"/>
      <c r="S140" s="439"/>
      <c r="T140" s="439" t="s">
        <v>719</v>
      </c>
      <c r="U140" s="439"/>
      <c r="V140" s="439"/>
      <c r="W140" s="439"/>
      <c r="X140" s="439"/>
      <c r="Y140" s="439"/>
      <c r="Z140" s="439"/>
      <c r="AA140" s="439"/>
      <c r="AB140" s="439"/>
      <c r="AC140" s="439"/>
      <c r="AD140" s="439"/>
      <c r="AE140" s="439"/>
      <c r="AF140" s="439"/>
      <c r="AG140" s="439"/>
      <c r="AH140" s="439"/>
      <c r="AI140" s="450"/>
      <c r="AJ140" s="450"/>
      <c r="AK140" s="450"/>
      <c r="AL140" s="450"/>
      <c r="AM140" s="450"/>
      <c r="AN140" s="450"/>
      <c r="AO140" s="450"/>
      <c r="AP140" s="450"/>
      <c r="AQ140" s="450"/>
      <c r="AR140" s="450"/>
      <c r="AS140" s="450"/>
      <c r="AT140" s="450"/>
      <c r="AU140" s="450"/>
      <c r="AV140" s="450"/>
      <c r="AW140" s="450"/>
      <c r="AX140" s="450"/>
      <c r="AY140" s="450"/>
      <c r="AZ140" s="450" t="s">
        <v>976</v>
      </c>
      <c r="BA140" s="450"/>
      <c r="BB140" s="450"/>
      <c r="BC140" s="450"/>
      <c r="BD140" s="450"/>
      <c r="BE140" s="450"/>
      <c r="BF140" s="450"/>
      <c r="BG140" s="477"/>
      <c r="BH140" s="478"/>
      <c r="BI140" s="478"/>
      <c r="BJ140" s="478"/>
      <c r="BK140" s="478"/>
      <c r="BL140" s="478"/>
      <c r="BM140" s="479"/>
      <c r="BN140" s="477"/>
      <c r="BO140" s="478"/>
      <c r="BP140" s="478"/>
      <c r="BQ140" s="478"/>
      <c r="BR140" s="478"/>
      <c r="BS140" s="478"/>
      <c r="BT140" s="479"/>
      <c r="BU140" s="450"/>
      <c r="BV140" s="450"/>
      <c r="BW140" s="450"/>
      <c r="BX140" s="450"/>
      <c r="BY140" s="450"/>
      <c r="BZ140" s="450"/>
      <c r="CA140" s="450"/>
      <c r="CB140" s="450"/>
      <c r="CC140" s="450"/>
      <c r="CD140" s="450"/>
      <c r="CE140" s="450"/>
      <c r="CF140" s="450"/>
      <c r="CG140" s="450"/>
      <c r="CH140" s="450"/>
      <c r="CI140" s="450"/>
      <c r="CJ140" s="450"/>
    </row>
    <row r="141" spans="5:88" ht="14.25" customHeight="1" x14ac:dyDescent="0.4">
      <c r="E141" s="439">
        <v>20</v>
      </c>
      <c r="F141" s="439"/>
      <c r="G141" s="439"/>
      <c r="H141" s="439"/>
      <c r="I141" s="439"/>
      <c r="J141" s="439"/>
      <c r="K141" s="439"/>
      <c r="L141" s="439"/>
      <c r="M141" s="439"/>
      <c r="N141" s="439"/>
      <c r="O141" s="439"/>
      <c r="P141" s="439"/>
      <c r="Q141" s="439"/>
      <c r="R141" s="439"/>
      <c r="S141" s="439"/>
      <c r="T141" s="439" t="s">
        <v>720</v>
      </c>
      <c r="U141" s="439"/>
      <c r="V141" s="439"/>
      <c r="W141" s="439"/>
      <c r="X141" s="439"/>
      <c r="Y141" s="439"/>
      <c r="Z141" s="439"/>
      <c r="AA141" s="439"/>
      <c r="AB141" s="439"/>
      <c r="AC141" s="439"/>
      <c r="AD141" s="439"/>
      <c r="AE141" s="439"/>
      <c r="AF141" s="439"/>
      <c r="AG141" s="439"/>
      <c r="AH141" s="439"/>
      <c r="AI141" s="450"/>
      <c r="AJ141" s="450"/>
      <c r="AK141" s="450"/>
      <c r="AL141" s="450"/>
      <c r="AM141" s="450"/>
      <c r="AN141" s="450"/>
      <c r="AO141" s="450"/>
      <c r="AP141" s="450" t="s">
        <v>976</v>
      </c>
      <c r="AQ141" s="450"/>
      <c r="AR141" s="450"/>
      <c r="AS141" s="450"/>
      <c r="AT141" s="450"/>
      <c r="AU141" s="450"/>
      <c r="AV141" s="450"/>
      <c r="AW141" s="450"/>
      <c r="AX141" s="450"/>
      <c r="AY141" s="450"/>
      <c r="AZ141" s="450"/>
      <c r="BA141" s="450"/>
      <c r="BB141" s="450"/>
      <c r="BC141" s="450"/>
      <c r="BD141" s="450"/>
      <c r="BE141" s="450"/>
      <c r="BF141" s="450"/>
      <c r="BG141" s="477"/>
      <c r="BH141" s="478"/>
      <c r="BI141" s="478"/>
      <c r="BJ141" s="478"/>
      <c r="BK141" s="478"/>
      <c r="BL141" s="478"/>
      <c r="BM141" s="479"/>
      <c r="BN141" s="477"/>
      <c r="BO141" s="478"/>
      <c r="BP141" s="478"/>
      <c r="BQ141" s="478"/>
      <c r="BR141" s="478"/>
      <c r="BS141" s="478"/>
      <c r="BT141" s="479"/>
      <c r="BU141" s="450"/>
      <c r="BV141" s="450"/>
      <c r="BW141" s="450"/>
      <c r="BX141" s="450"/>
      <c r="BY141" s="450"/>
      <c r="BZ141" s="450"/>
      <c r="CA141" s="450"/>
      <c r="CB141" s="450"/>
      <c r="CC141" s="450"/>
      <c r="CD141" s="450"/>
      <c r="CE141" s="450"/>
      <c r="CF141" s="450"/>
      <c r="CG141" s="450"/>
      <c r="CH141" s="450"/>
      <c r="CI141" s="450"/>
      <c r="CJ141" s="450"/>
    </row>
    <row r="142" spans="5:88" ht="14.25" customHeight="1" x14ac:dyDescent="0.4">
      <c r="E142" s="439">
        <v>21</v>
      </c>
      <c r="F142" s="439"/>
      <c r="G142" s="439"/>
      <c r="H142" s="439"/>
      <c r="I142" s="439"/>
      <c r="J142" s="439"/>
      <c r="K142" s="439"/>
      <c r="L142" s="439"/>
      <c r="M142" s="439"/>
      <c r="N142" s="439"/>
      <c r="O142" s="439"/>
      <c r="P142" s="439"/>
      <c r="Q142" s="439"/>
      <c r="R142" s="439"/>
      <c r="S142" s="439"/>
      <c r="T142" s="439" t="s">
        <v>721</v>
      </c>
      <c r="U142" s="439"/>
      <c r="V142" s="439"/>
      <c r="W142" s="439"/>
      <c r="X142" s="439"/>
      <c r="Y142" s="439"/>
      <c r="Z142" s="439"/>
      <c r="AA142" s="439"/>
      <c r="AB142" s="439"/>
      <c r="AC142" s="439"/>
      <c r="AD142" s="439"/>
      <c r="AE142" s="439"/>
      <c r="AF142" s="439"/>
      <c r="AG142" s="439"/>
      <c r="AH142" s="439"/>
      <c r="AI142" s="450"/>
      <c r="AJ142" s="450"/>
      <c r="AK142" s="450"/>
      <c r="AL142" s="450"/>
      <c r="AM142" s="450"/>
      <c r="AN142" s="450"/>
      <c r="AO142" s="450"/>
      <c r="AP142" s="450"/>
      <c r="AQ142" s="450"/>
      <c r="AR142" s="450"/>
      <c r="AS142" s="450" t="s">
        <v>976</v>
      </c>
      <c r="AT142" s="450"/>
      <c r="AU142" s="450"/>
      <c r="AV142" s="450"/>
      <c r="AW142" s="450"/>
      <c r="AX142" s="450"/>
      <c r="AY142" s="450"/>
      <c r="AZ142" s="450"/>
      <c r="BA142" s="450"/>
      <c r="BB142" s="450"/>
      <c r="BC142" s="450"/>
      <c r="BD142" s="450"/>
      <c r="BE142" s="450"/>
      <c r="BF142" s="450"/>
      <c r="BG142" s="477"/>
      <c r="BH142" s="478"/>
      <c r="BI142" s="478"/>
      <c r="BJ142" s="478"/>
      <c r="BK142" s="478"/>
      <c r="BL142" s="478"/>
      <c r="BM142" s="479"/>
      <c r="BN142" s="477"/>
      <c r="BO142" s="478"/>
      <c r="BP142" s="478"/>
      <c r="BQ142" s="478"/>
      <c r="BR142" s="478"/>
      <c r="BS142" s="478"/>
      <c r="BT142" s="479"/>
      <c r="BU142" s="450"/>
      <c r="BV142" s="450"/>
      <c r="BW142" s="450"/>
      <c r="BX142" s="450"/>
      <c r="BY142" s="450"/>
      <c r="BZ142" s="450"/>
      <c r="CA142" s="450"/>
      <c r="CB142" s="450"/>
      <c r="CC142" s="450"/>
      <c r="CD142" s="450"/>
      <c r="CE142" s="450"/>
      <c r="CF142" s="450"/>
      <c r="CG142" s="450"/>
      <c r="CH142" s="450"/>
      <c r="CI142" s="450"/>
      <c r="CJ142" s="450"/>
    </row>
    <row r="143" spans="5:88" ht="14.25" customHeight="1" x14ac:dyDescent="0.4">
      <c r="E143" s="439">
        <v>22</v>
      </c>
      <c r="F143" s="439"/>
      <c r="G143" s="439"/>
      <c r="H143" s="439"/>
      <c r="I143" s="439"/>
      <c r="J143" s="439"/>
      <c r="K143" s="439"/>
      <c r="L143" s="439"/>
      <c r="M143" s="439"/>
      <c r="N143" s="439"/>
      <c r="O143" s="439"/>
      <c r="P143" s="439"/>
      <c r="Q143" s="439"/>
      <c r="R143" s="439"/>
      <c r="S143" s="439"/>
      <c r="T143" s="439" t="s">
        <v>722</v>
      </c>
      <c r="U143" s="439"/>
      <c r="V143" s="439"/>
      <c r="W143" s="439"/>
      <c r="X143" s="439"/>
      <c r="Y143" s="439"/>
      <c r="Z143" s="439"/>
      <c r="AA143" s="439"/>
      <c r="AB143" s="439"/>
      <c r="AC143" s="439"/>
      <c r="AD143" s="439"/>
      <c r="AE143" s="439"/>
      <c r="AF143" s="439"/>
      <c r="AG143" s="439"/>
      <c r="AH143" s="439"/>
      <c r="AI143" s="450"/>
      <c r="AJ143" s="450"/>
      <c r="AK143" s="450"/>
      <c r="AL143" s="450"/>
      <c r="AM143" s="450"/>
      <c r="AN143" s="450"/>
      <c r="AO143" s="450"/>
      <c r="AP143" s="450" t="s">
        <v>976</v>
      </c>
      <c r="AQ143" s="450"/>
      <c r="AR143" s="450"/>
      <c r="AS143" s="450"/>
      <c r="AT143" s="450"/>
      <c r="AU143" s="450"/>
      <c r="AV143" s="450"/>
      <c r="AW143" s="450"/>
      <c r="AX143" s="450"/>
      <c r="AY143" s="450"/>
      <c r="AZ143" s="450"/>
      <c r="BA143" s="450"/>
      <c r="BB143" s="450"/>
      <c r="BC143" s="450"/>
      <c r="BD143" s="450"/>
      <c r="BE143" s="450"/>
      <c r="BF143" s="450"/>
      <c r="BG143" s="477"/>
      <c r="BH143" s="478"/>
      <c r="BI143" s="478"/>
      <c r="BJ143" s="478"/>
      <c r="BK143" s="478"/>
      <c r="BL143" s="478"/>
      <c r="BM143" s="479"/>
      <c r="BN143" s="477"/>
      <c r="BO143" s="478"/>
      <c r="BP143" s="478"/>
      <c r="BQ143" s="478"/>
      <c r="BR143" s="478"/>
      <c r="BS143" s="478"/>
      <c r="BT143" s="479"/>
      <c r="BU143" s="450"/>
      <c r="BV143" s="450"/>
      <c r="BW143" s="450"/>
      <c r="BX143" s="450"/>
      <c r="BY143" s="450"/>
      <c r="BZ143" s="450"/>
      <c r="CA143" s="450"/>
      <c r="CB143" s="450"/>
      <c r="CC143" s="450"/>
      <c r="CD143" s="450"/>
      <c r="CE143" s="450"/>
      <c r="CF143" s="450"/>
      <c r="CG143" s="450"/>
      <c r="CH143" s="450"/>
      <c r="CI143" s="450"/>
      <c r="CJ143" s="450"/>
    </row>
    <row r="144" spans="5:88" ht="14.25" customHeight="1" x14ac:dyDescent="0.4">
      <c r="E144" s="439">
        <v>23</v>
      </c>
      <c r="F144" s="439"/>
      <c r="G144" s="439"/>
      <c r="H144" s="439"/>
      <c r="I144" s="439"/>
      <c r="J144" s="439"/>
      <c r="K144" s="439"/>
      <c r="L144" s="439"/>
      <c r="M144" s="439"/>
      <c r="N144" s="439"/>
      <c r="O144" s="439"/>
      <c r="P144" s="439"/>
      <c r="Q144" s="439"/>
      <c r="R144" s="439"/>
      <c r="S144" s="439"/>
      <c r="T144" s="439" t="s">
        <v>723</v>
      </c>
      <c r="U144" s="439"/>
      <c r="V144" s="439"/>
      <c r="W144" s="439"/>
      <c r="X144" s="439"/>
      <c r="Y144" s="439"/>
      <c r="Z144" s="439"/>
      <c r="AA144" s="439"/>
      <c r="AB144" s="439"/>
      <c r="AC144" s="439"/>
      <c r="AD144" s="439"/>
      <c r="AE144" s="439"/>
      <c r="AF144" s="439"/>
      <c r="AG144" s="439"/>
      <c r="AH144" s="439"/>
      <c r="AI144" s="450"/>
      <c r="AJ144" s="450"/>
      <c r="AK144" s="450"/>
      <c r="AL144" s="450"/>
      <c r="AM144" s="450"/>
      <c r="AN144" s="450"/>
      <c r="AO144" s="450"/>
      <c r="AP144" s="450" t="s">
        <v>976</v>
      </c>
      <c r="AQ144" s="450"/>
      <c r="AR144" s="450"/>
      <c r="AS144" s="450"/>
      <c r="AT144" s="450"/>
      <c r="AU144" s="450"/>
      <c r="AV144" s="450"/>
      <c r="AW144" s="450"/>
      <c r="AX144" s="450"/>
      <c r="AY144" s="450"/>
      <c r="AZ144" s="450"/>
      <c r="BA144" s="450"/>
      <c r="BB144" s="450"/>
      <c r="BC144" s="450"/>
      <c r="BD144" s="450"/>
      <c r="BE144" s="450"/>
      <c r="BF144" s="450"/>
      <c r="BG144" s="477"/>
      <c r="BH144" s="478"/>
      <c r="BI144" s="478"/>
      <c r="BJ144" s="478"/>
      <c r="BK144" s="478"/>
      <c r="BL144" s="478"/>
      <c r="BM144" s="479"/>
      <c r="BN144" s="477"/>
      <c r="BO144" s="478"/>
      <c r="BP144" s="478"/>
      <c r="BQ144" s="478"/>
      <c r="BR144" s="478"/>
      <c r="BS144" s="478"/>
      <c r="BT144" s="479"/>
      <c r="BU144" s="450"/>
      <c r="BV144" s="450"/>
      <c r="BW144" s="450"/>
      <c r="BX144" s="450"/>
      <c r="BY144" s="450"/>
      <c r="BZ144" s="450"/>
      <c r="CA144" s="450"/>
      <c r="CB144" s="450"/>
      <c r="CC144" s="450"/>
      <c r="CD144" s="450"/>
      <c r="CE144" s="450"/>
      <c r="CF144" s="450"/>
      <c r="CG144" s="450"/>
      <c r="CH144" s="450"/>
      <c r="CI144" s="450"/>
      <c r="CJ144" s="450"/>
    </row>
    <row r="145" spans="5:88" ht="14.25" customHeight="1" x14ac:dyDescent="0.4">
      <c r="E145" s="439">
        <v>24</v>
      </c>
      <c r="F145" s="439"/>
      <c r="G145" s="439"/>
      <c r="H145" s="439"/>
      <c r="I145" s="439"/>
      <c r="J145" s="439"/>
      <c r="K145" s="439"/>
      <c r="L145" s="439"/>
      <c r="M145" s="439"/>
      <c r="N145" s="439"/>
      <c r="O145" s="439"/>
      <c r="P145" s="439"/>
      <c r="Q145" s="439"/>
      <c r="R145" s="439"/>
      <c r="S145" s="439"/>
      <c r="T145" s="439" t="s">
        <v>724</v>
      </c>
      <c r="U145" s="439"/>
      <c r="V145" s="439"/>
      <c r="W145" s="439"/>
      <c r="X145" s="439"/>
      <c r="Y145" s="439"/>
      <c r="Z145" s="439"/>
      <c r="AA145" s="439"/>
      <c r="AB145" s="439"/>
      <c r="AC145" s="439"/>
      <c r="AD145" s="439"/>
      <c r="AE145" s="439"/>
      <c r="AF145" s="439"/>
      <c r="AG145" s="439"/>
      <c r="AH145" s="439"/>
      <c r="AI145" s="450"/>
      <c r="AJ145" s="450"/>
      <c r="AK145" s="450"/>
      <c r="AL145" s="450"/>
      <c r="AM145" s="450"/>
      <c r="AN145" s="450"/>
      <c r="AO145" s="450"/>
      <c r="AP145" s="450" t="s">
        <v>976</v>
      </c>
      <c r="AQ145" s="450"/>
      <c r="AR145" s="450"/>
      <c r="AS145" s="450"/>
      <c r="AT145" s="450"/>
      <c r="AU145" s="450"/>
      <c r="AV145" s="450"/>
      <c r="AW145" s="450"/>
      <c r="AX145" s="450"/>
      <c r="AY145" s="450"/>
      <c r="AZ145" s="450"/>
      <c r="BA145" s="450"/>
      <c r="BB145" s="450"/>
      <c r="BC145" s="450"/>
      <c r="BD145" s="450"/>
      <c r="BE145" s="450"/>
      <c r="BF145" s="450"/>
      <c r="BG145" s="477"/>
      <c r="BH145" s="478"/>
      <c r="BI145" s="478"/>
      <c r="BJ145" s="478"/>
      <c r="BK145" s="478"/>
      <c r="BL145" s="478"/>
      <c r="BM145" s="479"/>
      <c r="BN145" s="477"/>
      <c r="BO145" s="478"/>
      <c r="BP145" s="478"/>
      <c r="BQ145" s="478"/>
      <c r="BR145" s="478"/>
      <c r="BS145" s="478"/>
      <c r="BT145" s="479"/>
      <c r="BU145" s="450"/>
      <c r="BV145" s="450"/>
      <c r="BW145" s="450"/>
      <c r="BX145" s="450"/>
      <c r="BY145" s="450"/>
      <c r="BZ145" s="450"/>
      <c r="CA145" s="450"/>
      <c r="CB145" s="450"/>
      <c r="CC145" s="450"/>
      <c r="CD145" s="450"/>
      <c r="CE145" s="450"/>
      <c r="CF145" s="450"/>
      <c r="CG145" s="450"/>
      <c r="CH145" s="450"/>
      <c r="CI145" s="450"/>
      <c r="CJ145" s="450"/>
    </row>
    <row r="146" spans="5:88" ht="14.25" customHeight="1" x14ac:dyDescent="0.4">
      <c r="E146" s="439">
        <v>25</v>
      </c>
      <c r="F146" s="439"/>
      <c r="G146" s="439"/>
      <c r="H146" s="439"/>
      <c r="I146" s="439"/>
      <c r="J146" s="439"/>
      <c r="K146" s="439"/>
      <c r="L146" s="439"/>
      <c r="M146" s="439"/>
      <c r="N146" s="439"/>
      <c r="O146" s="439"/>
      <c r="P146" s="439"/>
      <c r="Q146" s="439"/>
      <c r="R146" s="439"/>
      <c r="S146" s="439"/>
      <c r="T146" s="439" t="s">
        <v>725</v>
      </c>
      <c r="U146" s="439"/>
      <c r="V146" s="439"/>
      <c r="W146" s="439"/>
      <c r="X146" s="439"/>
      <c r="Y146" s="439"/>
      <c r="Z146" s="439"/>
      <c r="AA146" s="439"/>
      <c r="AB146" s="439"/>
      <c r="AC146" s="439"/>
      <c r="AD146" s="439"/>
      <c r="AE146" s="439"/>
      <c r="AF146" s="439"/>
      <c r="AG146" s="439"/>
      <c r="AH146" s="439"/>
      <c r="AI146" s="450"/>
      <c r="AJ146" s="450"/>
      <c r="AK146" s="450"/>
      <c r="AL146" s="450"/>
      <c r="AM146" s="450"/>
      <c r="AN146" s="450"/>
      <c r="AO146" s="450"/>
      <c r="AP146" s="450" t="s">
        <v>976</v>
      </c>
      <c r="AQ146" s="450"/>
      <c r="AR146" s="450"/>
      <c r="AS146" s="450"/>
      <c r="AT146" s="450"/>
      <c r="AU146" s="450"/>
      <c r="AV146" s="450"/>
      <c r="AW146" s="450"/>
      <c r="AX146" s="450"/>
      <c r="AY146" s="450"/>
      <c r="AZ146" s="450"/>
      <c r="BA146" s="450"/>
      <c r="BB146" s="450"/>
      <c r="BC146" s="450"/>
      <c r="BD146" s="450"/>
      <c r="BE146" s="450"/>
      <c r="BF146" s="450"/>
      <c r="BG146" s="477"/>
      <c r="BH146" s="478"/>
      <c r="BI146" s="478"/>
      <c r="BJ146" s="478"/>
      <c r="BK146" s="478"/>
      <c r="BL146" s="478"/>
      <c r="BM146" s="479"/>
      <c r="BN146" s="477"/>
      <c r="BO146" s="478"/>
      <c r="BP146" s="478"/>
      <c r="BQ146" s="478"/>
      <c r="BR146" s="478"/>
      <c r="BS146" s="478"/>
      <c r="BT146" s="479"/>
      <c r="BU146" s="450"/>
      <c r="BV146" s="450"/>
      <c r="BW146" s="450"/>
      <c r="BX146" s="450"/>
      <c r="BY146" s="450"/>
      <c r="BZ146" s="450"/>
      <c r="CA146" s="450"/>
      <c r="CB146" s="450"/>
      <c r="CC146" s="450"/>
      <c r="CD146" s="450"/>
      <c r="CE146" s="450"/>
      <c r="CF146" s="450"/>
      <c r="CG146" s="450"/>
      <c r="CH146" s="450"/>
      <c r="CI146" s="450"/>
      <c r="CJ146" s="450"/>
    </row>
    <row r="147" spans="5:88" ht="14.25" customHeight="1" x14ac:dyDescent="0.4">
      <c r="E147" s="439">
        <v>26</v>
      </c>
      <c r="F147" s="439"/>
      <c r="G147" s="439"/>
      <c r="H147" s="439"/>
      <c r="I147" s="439"/>
      <c r="J147" s="439"/>
      <c r="K147" s="439"/>
      <c r="L147" s="439"/>
      <c r="M147" s="439"/>
      <c r="N147" s="439"/>
      <c r="O147" s="439"/>
      <c r="P147" s="439"/>
      <c r="Q147" s="439"/>
      <c r="R147" s="439"/>
      <c r="S147" s="439"/>
      <c r="T147" s="439" t="s">
        <v>726</v>
      </c>
      <c r="U147" s="439"/>
      <c r="V147" s="439"/>
      <c r="W147" s="439"/>
      <c r="X147" s="439"/>
      <c r="Y147" s="439"/>
      <c r="Z147" s="439"/>
      <c r="AA147" s="439"/>
      <c r="AB147" s="439"/>
      <c r="AC147" s="439"/>
      <c r="AD147" s="439"/>
      <c r="AE147" s="439"/>
      <c r="AF147" s="439"/>
      <c r="AG147" s="439"/>
      <c r="AH147" s="439"/>
      <c r="AI147" s="450"/>
      <c r="AJ147" s="450"/>
      <c r="AK147" s="450"/>
      <c r="AL147" s="450"/>
      <c r="AM147" s="450"/>
      <c r="AN147" s="450"/>
      <c r="AO147" s="450"/>
      <c r="AP147" s="450" t="s">
        <v>976</v>
      </c>
      <c r="AQ147" s="450"/>
      <c r="AR147" s="450"/>
      <c r="AS147" s="450"/>
      <c r="AT147" s="450"/>
      <c r="AU147" s="450"/>
      <c r="AV147" s="450"/>
      <c r="AW147" s="450"/>
      <c r="AX147" s="450"/>
      <c r="AY147" s="450"/>
      <c r="AZ147" s="450"/>
      <c r="BA147" s="450"/>
      <c r="BB147" s="450"/>
      <c r="BC147" s="450"/>
      <c r="BD147" s="450"/>
      <c r="BE147" s="450"/>
      <c r="BF147" s="450"/>
      <c r="BG147" s="477"/>
      <c r="BH147" s="478"/>
      <c r="BI147" s="478"/>
      <c r="BJ147" s="478"/>
      <c r="BK147" s="478"/>
      <c r="BL147" s="478"/>
      <c r="BM147" s="479"/>
      <c r="BN147" s="477"/>
      <c r="BO147" s="478"/>
      <c r="BP147" s="478"/>
      <c r="BQ147" s="478"/>
      <c r="BR147" s="478"/>
      <c r="BS147" s="478"/>
      <c r="BT147" s="479"/>
      <c r="BU147" s="450"/>
      <c r="BV147" s="450"/>
      <c r="BW147" s="450"/>
      <c r="BX147" s="450"/>
      <c r="BY147" s="450"/>
      <c r="BZ147" s="450"/>
      <c r="CA147" s="450"/>
      <c r="CB147" s="450"/>
      <c r="CC147" s="450"/>
      <c r="CD147" s="450"/>
      <c r="CE147" s="450"/>
      <c r="CF147" s="450"/>
      <c r="CG147" s="450"/>
      <c r="CH147" s="450"/>
      <c r="CI147" s="450"/>
      <c r="CJ147" s="450"/>
    </row>
    <row r="148" spans="5:88" ht="14.25" customHeight="1" x14ac:dyDescent="0.4">
      <c r="E148" s="439">
        <v>27</v>
      </c>
      <c r="F148" s="439"/>
      <c r="G148" s="439"/>
      <c r="H148" s="439"/>
      <c r="I148" s="439"/>
      <c r="J148" s="439"/>
      <c r="K148" s="439"/>
      <c r="L148" s="439"/>
      <c r="M148" s="439"/>
      <c r="N148" s="439"/>
      <c r="O148" s="439"/>
      <c r="P148" s="439"/>
      <c r="Q148" s="439"/>
      <c r="R148" s="439"/>
      <c r="S148" s="439"/>
      <c r="T148" s="439" t="s">
        <v>727</v>
      </c>
      <c r="U148" s="439"/>
      <c r="V148" s="439"/>
      <c r="W148" s="439"/>
      <c r="X148" s="439"/>
      <c r="Y148" s="439"/>
      <c r="Z148" s="439"/>
      <c r="AA148" s="439"/>
      <c r="AB148" s="439"/>
      <c r="AC148" s="439"/>
      <c r="AD148" s="439"/>
      <c r="AE148" s="439"/>
      <c r="AF148" s="439"/>
      <c r="AG148" s="439"/>
      <c r="AH148" s="439"/>
      <c r="AI148" s="450"/>
      <c r="AJ148" s="450"/>
      <c r="AK148" s="450"/>
      <c r="AL148" s="450"/>
      <c r="AM148" s="450"/>
      <c r="AN148" s="450"/>
      <c r="AO148" s="450"/>
      <c r="AP148" s="450" t="s">
        <v>976</v>
      </c>
      <c r="AQ148" s="450"/>
      <c r="AR148" s="450"/>
      <c r="AS148" s="450"/>
      <c r="AT148" s="450"/>
      <c r="AU148" s="450"/>
      <c r="AV148" s="450"/>
      <c r="AW148" s="450"/>
      <c r="AX148" s="450"/>
      <c r="AY148" s="450"/>
      <c r="AZ148" s="450"/>
      <c r="BA148" s="450"/>
      <c r="BB148" s="450"/>
      <c r="BC148" s="450"/>
      <c r="BD148" s="450"/>
      <c r="BE148" s="450"/>
      <c r="BF148" s="450"/>
      <c r="BG148" s="477"/>
      <c r="BH148" s="478"/>
      <c r="BI148" s="478"/>
      <c r="BJ148" s="478"/>
      <c r="BK148" s="478"/>
      <c r="BL148" s="478"/>
      <c r="BM148" s="479"/>
      <c r="BN148" s="477"/>
      <c r="BO148" s="478"/>
      <c r="BP148" s="478"/>
      <c r="BQ148" s="478"/>
      <c r="BR148" s="478"/>
      <c r="BS148" s="478"/>
      <c r="BT148" s="479"/>
      <c r="BU148" s="450"/>
      <c r="BV148" s="450"/>
      <c r="BW148" s="450"/>
      <c r="BX148" s="450"/>
      <c r="BY148" s="450"/>
      <c r="BZ148" s="450"/>
      <c r="CA148" s="450"/>
      <c r="CB148" s="450"/>
      <c r="CC148" s="450"/>
      <c r="CD148" s="450"/>
      <c r="CE148" s="450"/>
      <c r="CF148" s="450"/>
      <c r="CG148" s="450"/>
      <c r="CH148" s="450"/>
      <c r="CI148" s="450"/>
      <c r="CJ148" s="450"/>
    </row>
    <row r="149" spans="5:88" ht="14.25" customHeight="1" x14ac:dyDescent="0.4">
      <c r="E149" s="439">
        <v>28</v>
      </c>
      <c r="F149" s="439"/>
      <c r="G149" s="439"/>
      <c r="H149" s="439"/>
      <c r="I149" s="439"/>
      <c r="J149" s="439"/>
      <c r="K149" s="439"/>
      <c r="L149" s="439"/>
      <c r="M149" s="439"/>
      <c r="N149" s="439"/>
      <c r="O149" s="439"/>
      <c r="P149" s="439"/>
      <c r="Q149" s="439"/>
      <c r="R149" s="439"/>
      <c r="S149" s="439"/>
      <c r="T149" s="439" t="s">
        <v>728</v>
      </c>
      <c r="U149" s="439"/>
      <c r="V149" s="439"/>
      <c r="W149" s="439"/>
      <c r="X149" s="439"/>
      <c r="Y149" s="439"/>
      <c r="Z149" s="439"/>
      <c r="AA149" s="439"/>
      <c r="AB149" s="439"/>
      <c r="AC149" s="439"/>
      <c r="AD149" s="439"/>
      <c r="AE149" s="439"/>
      <c r="AF149" s="439"/>
      <c r="AG149" s="439"/>
      <c r="AH149" s="439"/>
      <c r="AI149" s="450"/>
      <c r="AJ149" s="450"/>
      <c r="AK149" s="450"/>
      <c r="AL149" s="450"/>
      <c r="AM149" s="450"/>
      <c r="AN149" s="450"/>
      <c r="AO149" s="450"/>
      <c r="AP149" s="450" t="s">
        <v>976</v>
      </c>
      <c r="AQ149" s="450"/>
      <c r="AR149" s="450"/>
      <c r="AS149" s="450"/>
      <c r="AT149" s="450"/>
      <c r="AU149" s="450"/>
      <c r="AV149" s="450"/>
      <c r="AW149" s="450"/>
      <c r="AX149" s="450"/>
      <c r="AY149" s="450"/>
      <c r="AZ149" s="450"/>
      <c r="BA149" s="450"/>
      <c r="BB149" s="450"/>
      <c r="BC149" s="450"/>
      <c r="BD149" s="450"/>
      <c r="BE149" s="450"/>
      <c r="BF149" s="450"/>
      <c r="BG149" s="477"/>
      <c r="BH149" s="478"/>
      <c r="BI149" s="478"/>
      <c r="BJ149" s="478"/>
      <c r="BK149" s="478"/>
      <c r="BL149" s="478"/>
      <c r="BM149" s="479"/>
      <c r="BN149" s="477"/>
      <c r="BO149" s="478"/>
      <c r="BP149" s="478"/>
      <c r="BQ149" s="478"/>
      <c r="BR149" s="478"/>
      <c r="BS149" s="478"/>
      <c r="BT149" s="479"/>
      <c r="BU149" s="450"/>
      <c r="BV149" s="450"/>
      <c r="BW149" s="450"/>
      <c r="BX149" s="450"/>
      <c r="BY149" s="450"/>
      <c r="BZ149" s="450"/>
      <c r="CA149" s="450"/>
      <c r="CB149" s="450"/>
      <c r="CC149" s="450"/>
      <c r="CD149" s="450"/>
      <c r="CE149" s="450"/>
      <c r="CF149" s="450"/>
      <c r="CG149" s="450"/>
      <c r="CH149" s="450"/>
      <c r="CI149" s="450"/>
      <c r="CJ149" s="450"/>
    </row>
    <row r="150" spans="5:88" ht="14.25" customHeight="1" x14ac:dyDescent="0.4">
      <c r="E150" s="439">
        <v>29</v>
      </c>
      <c r="F150" s="439"/>
      <c r="G150" s="439"/>
      <c r="H150" s="439"/>
      <c r="I150" s="439"/>
      <c r="J150" s="439"/>
      <c r="K150" s="439"/>
      <c r="L150" s="439"/>
      <c r="M150" s="439"/>
      <c r="N150" s="439"/>
      <c r="O150" s="439"/>
      <c r="P150" s="439"/>
      <c r="Q150" s="439"/>
      <c r="R150" s="439"/>
      <c r="S150" s="439"/>
      <c r="T150" s="439" t="s">
        <v>729</v>
      </c>
      <c r="U150" s="439"/>
      <c r="V150" s="439"/>
      <c r="W150" s="439"/>
      <c r="X150" s="439"/>
      <c r="Y150" s="439"/>
      <c r="Z150" s="439"/>
      <c r="AA150" s="439"/>
      <c r="AB150" s="439"/>
      <c r="AC150" s="439"/>
      <c r="AD150" s="439"/>
      <c r="AE150" s="439"/>
      <c r="AF150" s="439"/>
      <c r="AG150" s="439"/>
      <c r="AH150" s="439"/>
      <c r="AI150" s="450"/>
      <c r="AJ150" s="450"/>
      <c r="AK150" s="450"/>
      <c r="AL150" s="450"/>
      <c r="AM150" s="450"/>
      <c r="AN150" s="450"/>
      <c r="AO150" s="450"/>
      <c r="AP150" s="450" t="s">
        <v>976</v>
      </c>
      <c r="AQ150" s="450"/>
      <c r="AR150" s="450"/>
      <c r="AS150" s="450"/>
      <c r="AT150" s="450"/>
      <c r="AU150" s="450"/>
      <c r="AV150" s="450"/>
      <c r="AW150" s="450"/>
      <c r="AX150" s="450"/>
      <c r="AY150" s="450"/>
      <c r="AZ150" s="450"/>
      <c r="BA150" s="450"/>
      <c r="BB150" s="450"/>
      <c r="BC150" s="450"/>
      <c r="BD150" s="450"/>
      <c r="BE150" s="450"/>
      <c r="BF150" s="450"/>
      <c r="BG150" s="477"/>
      <c r="BH150" s="478"/>
      <c r="BI150" s="478"/>
      <c r="BJ150" s="478"/>
      <c r="BK150" s="478"/>
      <c r="BL150" s="478"/>
      <c r="BM150" s="479"/>
      <c r="BN150" s="477"/>
      <c r="BO150" s="478"/>
      <c r="BP150" s="478"/>
      <c r="BQ150" s="478"/>
      <c r="BR150" s="478"/>
      <c r="BS150" s="478"/>
      <c r="BT150" s="479"/>
      <c r="BU150" s="450"/>
      <c r="BV150" s="450"/>
      <c r="BW150" s="450"/>
      <c r="BX150" s="450"/>
      <c r="BY150" s="450"/>
      <c r="BZ150" s="450"/>
      <c r="CA150" s="450"/>
      <c r="CB150" s="450"/>
      <c r="CC150" s="450"/>
      <c r="CD150" s="450"/>
      <c r="CE150" s="450"/>
      <c r="CF150" s="450"/>
      <c r="CG150" s="450"/>
      <c r="CH150" s="450"/>
      <c r="CI150" s="450"/>
      <c r="CJ150" s="450"/>
    </row>
    <row r="151" spans="5:88" ht="14.25" customHeight="1" x14ac:dyDescent="0.4">
      <c r="E151" s="439">
        <v>31</v>
      </c>
      <c r="F151" s="439"/>
      <c r="G151" s="439"/>
      <c r="H151" s="439"/>
      <c r="I151" s="439"/>
      <c r="J151" s="439"/>
      <c r="K151" s="439"/>
      <c r="L151" s="439"/>
      <c r="M151" s="439"/>
      <c r="N151" s="439"/>
      <c r="O151" s="439"/>
      <c r="P151" s="439"/>
      <c r="Q151" s="439"/>
      <c r="R151" s="439"/>
      <c r="S151" s="439"/>
      <c r="T151" s="439" t="s">
        <v>730</v>
      </c>
      <c r="U151" s="439"/>
      <c r="V151" s="439"/>
      <c r="W151" s="439"/>
      <c r="X151" s="439"/>
      <c r="Y151" s="439"/>
      <c r="Z151" s="439"/>
      <c r="AA151" s="439"/>
      <c r="AB151" s="439"/>
      <c r="AC151" s="439"/>
      <c r="AD151" s="439"/>
      <c r="AE151" s="439"/>
      <c r="AF151" s="439"/>
      <c r="AG151" s="439"/>
      <c r="AH151" s="439"/>
      <c r="AI151" s="450"/>
      <c r="AJ151" s="450"/>
      <c r="AK151" s="450"/>
      <c r="AL151" s="450"/>
      <c r="AM151" s="450"/>
      <c r="AN151" s="450"/>
      <c r="AO151" s="450"/>
      <c r="AP151" s="450" t="s">
        <v>976</v>
      </c>
      <c r="AQ151" s="450"/>
      <c r="AR151" s="450"/>
      <c r="AS151" s="450"/>
      <c r="AT151" s="450"/>
      <c r="AU151" s="450"/>
      <c r="AV151" s="450"/>
      <c r="AW151" s="450"/>
      <c r="AX151" s="450"/>
      <c r="AY151" s="450"/>
      <c r="AZ151" s="450"/>
      <c r="BA151" s="450"/>
      <c r="BB151" s="450"/>
      <c r="BC151" s="450"/>
      <c r="BD151" s="450"/>
      <c r="BE151" s="450"/>
      <c r="BF151" s="450"/>
      <c r="BG151" s="477"/>
      <c r="BH151" s="478"/>
      <c r="BI151" s="478"/>
      <c r="BJ151" s="478"/>
      <c r="BK151" s="478"/>
      <c r="BL151" s="478"/>
      <c r="BM151" s="479"/>
      <c r="BN151" s="477"/>
      <c r="BO151" s="478"/>
      <c r="BP151" s="478"/>
      <c r="BQ151" s="478"/>
      <c r="BR151" s="478"/>
      <c r="BS151" s="478"/>
      <c r="BT151" s="479"/>
      <c r="BU151" s="450"/>
      <c r="BV151" s="450"/>
      <c r="BW151" s="450"/>
      <c r="BX151" s="450"/>
      <c r="BY151" s="450"/>
      <c r="BZ151" s="450"/>
      <c r="CA151" s="450"/>
      <c r="CB151" s="450"/>
      <c r="CC151" s="450"/>
      <c r="CD151" s="450"/>
      <c r="CE151" s="450"/>
      <c r="CF151" s="450"/>
      <c r="CG151" s="450"/>
      <c r="CH151" s="450"/>
      <c r="CI151" s="450"/>
      <c r="CJ151" s="450"/>
    </row>
    <row r="152" spans="5:88" ht="14.25" customHeight="1" x14ac:dyDescent="0.4">
      <c r="E152" s="439">
        <v>32</v>
      </c>
      <c r="F152" s="439"/>
      <c r="G152" s="439"/>
      <c r="H152" s="439"/>
      <c r="I152" s="439"/>
      <c r="J152" s="439"/>
      <c r="K152" s="439"/>
      <c r="L152" s="439"/>
      <c r="M152" s="439"/>
      <c r="N152" s="439"/>
      <c r="O152" s="439"/>
      <c r="P152" s="439"/>
      <c r="Q152" s="439"/>
      <c r="R152" s="439"/>
      <c r="S152" s="439"/>
      <c r="T152" s="439" t="s">
        <v>731</v>
      </c>
      <c r="U152" s="439"/>
      <c r="V152" s="439"/>
      <c r="W152" s="439"/>
      <c r="X152" s="439"/>
      <c r="Y152" s="439"/>
      <c r="Z152" s="439"/>
      <c r="AA152" s="439"/>
      <c r="AB152" s="439"/>
      <c r="AC152" s="439"/>
      <c r="AD152" s="439"/>
      <c r="AE152" s="439"/>
      <c r="AF152" s="439"/>
      <c r="AG152" s="439"/>
      <c r="AH152" s="439"/>
      <c r="AI152" s="450"/>
      <c r="AJ152" s="450"/>
      <c r="AK152" s="450"/>
      <c r="AL152" s="450"/>
      <c r="AM152" s="450"/>
      <c r="AN152" s="450"/>
      <c r="AO152" s="450"/>
      <c r="AP152" s="450"/>
      <c r="AQ152" s="450"/>
      <c r="AR152" s="450"/>
      <c r="AS152" s="450" t="s">
        <v>976</v>
      </c>
      <c r="AT152" s="450"/>
      <c r="AU152" s="450"/>
      <c r="AV152" s="450"/>
      <c r="AW152" s="450"/>
      <c r="AX152" s="450"/>
      <c r="AY152" s="450"/>
      <c r="AZ152" s="450"/>
      <c r="BA152" s="450"/>
      <c r="BB152" s="450"/>
      <c r="BC152" s="450"/>
      <c r="BD152" s="450"/>
      <c r="BE152" s="450"/>
      <c r="BF152" s="450"/>
      <c r="BG152" s="477"/>
      <c r="BH152" s="478"/>
      <c r="BI152" s="478"/>
      <c r="BJ152" s="478"/>
      <c r="BK152" s="478"/>
      <c r="BL152" s="478"/>
      <c r="BM152" s="479"/>
      <c r="BN152" s="477"/>
      <c r="BO152" s="478"/>
      <c r="BP152" s="478"/>
      <c r="BQ152" s="478"/>
      <c r="BR152" s="478"/>
      <c r="BS152" s="478"/>
      <c r="BT152" s="479"/>
      <c r="BU152" s="450"/>
      <c r="BV152" s="450"/>
      <c r="BW152" s="450"/>
      <c r="BX152" s="450"/>
      <c r="BY152" s="450"/>
      <c r="BZ152" s="450"/>
      <c r="CA152" s="450"/>
      <c r="CB152" s="450"/>
      <c r="CC152" s="450"/>
      <c r="CD152" s="450"/>
      <c r="CE152" s="450"/>
      <c r="CF152" s="450"/>
      <c r="CG152" s="450"/>
      <c r="CH152" s="450"/>
      <c r="CI152" s="450"/>
      <c r="CJ152" s="450"/>
    </row>
    <row r="153" spans="5:88" ht="14.25" customHeight="1" x14ac:dyDescent="0.4">
      <c r="E153" s="439">
        <v>33</v>
      </c>
      <c r="F153" s="439"/>
      <c r="G153" s="439"/>
      <c r="H153" s="439"/>
      <c r="I153" s="439"/>
      <c r="J153" s="439"/>
      <c r="K153" s="439"/>
      <c r="L153" s="439"/>
      <c r="M153" s="439"/>
      <c r="N153" s="439"/>
      <c r="O153" s="439"/>
      <c r="P153" s="439"/>
      <c r="Q153" s="439"/>
      <c r="R153" s="439"/>
      <c r="S153" s="439"/>
      <c r="T153" s="439" t="s">
        <v>732</v>
      </c>
      <c r="U153" s="439"/>
      <c r="V153" s="439"/>
      <c r="W153" s="439"/>
      <c r="X153" s="439"/>
      <c r="Y153" s="439"/>
      <c r="Z153" s="439"/>
      <c r="AA153" s="439"/>
      <c r="AB153" s="439"/>
      <c r="AC153" s="439"/>
      <c r="AD153" s="439"/>
      <c r="AE153" s="439"/>
      <c r="AF153" s="439"/>
      <c r="AG153" s="439"/>
      <c r="AH153" s="439"/>
      <c r="AI153" s="450"/>
      <c r="AJ153" s="450"/>
      <c r="AK153" s="450"/>
      <c r="AL153" s="450"/>
      <c r="AM153" s="450"/>
      <c r="AN153" s="450"/>
      <c r="AO153" s="450"/>
      <c r="AP153" s="450"/>
      <c r="AQ153" s="450"/>
      <c r="AR153" s="450"/>
      <c r="AS153" s="450" t="s">
        <v>976</v>
      </c>
      <c r="AT153" s="450"/>
      <c r="AU153" s="450"/>
      <c r="AV153" s="450"/>
      <c r="AW153" s="450"/>
      <c r="AX153" s="450"/>
      <c r="AY153" s="450"/>
      <c r="AZ153" s="450"/>
      <c r="BA153" s="450"/>
      <c r="BB153" s="450"/>
      <c r="BC153" s="450"/>
      <c r="BD153" s="450"/>
      <c r="BE153" s="450"/>
      <c r="BF153" s="450"/>
      <c r="BG153" s="477"/>
      <c r="BH153" s="478"/>
      <c r="BI153" s="478"/>
      <c r="BJ153" s="478"/>
      <c r="BK153" s="478"/>
      <c r="BL153" s="478"/>
      <c r="BM153" s="479"/>
      <c r="BN153" s="477"/>
      <c r="BO153" s="478"/>
      <c r="BP153" s="478"/>
      <c r="BQ153" s="478"/>
      <c r="BR153" s="478"/>
      <c r="BS153" s="478"/>
      <c r="BT153" s="479"/>
      <c r="BU153" s="450"/>
      <c r="BV153" s="450"/>
      <c r="BW153" s="450"/>
      <c r="BX153" s="450"/>
      <c r="BY153" s="450"/>
      <c r="BZ153" s="450"/>
      <c r="CA153" s="450"/>
      <c r="CB153" s="450"/>
      <c r="CC153" s="450"/>
      <c r="CD153" s="450"/>
      <c r="CE153" s="450"/>
      <c r="CF153" s="450"/>
      <c r="CG153" s="450"/>
      <c r="CH153" s="450"/>
      <c r="CI153" s="450"/>
      <c r="CJ153" s="450"/>
    </row>
    <row r="154" spans="5:88" ht="14.25" customHeight="1" x14ac:dyDescent="0.4">
      <c r="E154" s="439">
        <v>34</v>
      </c>
      <c r="F154" s="439"/>
      <c r="G154" s="439"/>
      <c r="H154" s="439"/>
      <c r="I154" s="439"/>
      <c r="J154" s="439"/>
      <c r="K154" s="439"/>
      <c r="L154" s="439"/>
      <c r="M154" s="439"/>
      <c r="N154" s="439"/>
      <c r="O154" s="439"/>
      <c r="P154" s="439"/>
      <c r="Q154" s="439"/>
      <c r="R154" s="439"/>
      <c r="S154" s="439"/>
      <c r="T154" s="439" t="s">
        <v>733</v>
      </c>
      <c r="U154" s="439"/>
      <c r="V154" s="439"/>
      <c r="W154" s="439"/>
      <c r="X154" s="439"/>
      <c r="Y154" s="439"/>
      <c r="Z154" s="439"/>
      <c r="AA154" s="439"/>
      <c r="AB154" s="439"/>
      <c r="AC154" s="439"/>
      <c r="AD154" s="439"/>
      <c r="AE154" s="439"/>
      <c r="AF154" s="439"/>
      <c r="AG154" s="439"/>
      <c r="AH154" s="439"/>
      <c r="AI154" s="450"/>
      <c r="AJ154" s="450"/>
      <c r="AK154" s="450"/>
      <c r="AL154" s="450"/>
      <c r="AM154" s="450"/>
      <c r="AN154" s="450"/>
      <c r="AO154" s="450"/>
      <c r="AP154" s="450"/>
      <c r="AQ154" s="450"/>
      <c r="AR154" s="450"/>
      <c r="AS154" s="450" t="s">
        <v>976</v>
      </c>
      <c r="AT154" s="450"/>
      <c r="AU154" s="450"/>
      <c r="AV154" s="450"/>
      <c r="AW154" s="450"/>
      <c r="AX154" s="450"/>
      <c r="AY154" s="450"/>
      <c r="AZ154" s="450"/>
      <c r="BA154" s="450"/>
      <c r="BB154" s="450"/>
      <c r="BC154" s="450"/>
      <c r="BD154" s="450"/>
      <c r="BE154" s="450"/>
      <c r="BF154" s="450"/>
      <c r="BG154" s="477"/>
      <c r="BH154" s="478"/>
      <c r="BI154" s="478"/>
      <c r="BJ154" s="478"/>
      <c r="BK154" s="478"/>
      <c r="BL154" s="478"/>
      <c r="BM154" s="479"/>
      <c r="BN154" s="477"/>
      <c r="BO154" s="478"/>
      <c r="BP154" s="478"/>
      <c r="BQ154" s="478"/>
      <c r="BR154" s="478"/>
      <c r="BS154" s="478"/>
      <c r="BT154" s="479"/>
      <c r="BU154" s="450"/>
      <c r="BV154" s="450"/>
      <c r="BW154" s="450"/>
      <c r="BX154" s="450"/>
      <c r="BY154" s="450"/>
      <c r="BZ154" s="450"/>
      <c r="CA154" s="450"/>
      <c r="CB154" s="450"/>
      <c r="CC154" s="450"/>
      <c r="CD154" s="450"/>
      <c r="CE154" s="450"/>
      <c r="CF154" s="450"/>
      <c r="CG154" s="450"/>
      <c r="CH154" s="450"/>
      <c r="CI154" s="450"/>
      <c r="CJ154" s="450"/>
    </row>
    <row r="155" spans="5:88" ht="14.25" customHeight="1" x14ac:dyDescent="0.4">
      <c r="E155" s="439">
        <v>36</v>
      </c>
      <c r="F155" s="439"/>
      <c r="G155" s="439"/>
      <c r="H155" s="439"/>
      <c r="I155" s="439"/>
      <c r="J155" s="439"/>
      <c r="K155" s="439"/>
      <c r="L155" s="439"/>
      <c r="M155" s="439"/>
      <c r="N155" s="439"/>
      <c r="O155" s="439"/>
      <c r="P155" s="439"/>
      <c r="Q155" s="439"/>
      <c r="R155" s="439"/>
      <c r="S155" s="439"/>
      <c r="T155" s="439" t="s">
        <v>734</v>
      </c>
      <c r="U155" s="439"/>
      <c r="V155" s="439"/>
      <c r="W155" s="439"/>
      <c r="X155" s="439"/>
      <c r="Y155" s="439"/>
      <c r="Z155" s="439"/>
      <c r="AA155" s="439"/>
      <c r="AB155" s="439"/>
      <c r="AC155" s="439"/>
      <c r="AD155" s="439"/>
      <c r="AE155" s="439"/>
      <c r="AF155" s="439"/>
      <c r="AG155" s="439"/>
      <c r="AH155" s="439"/>
      <c r="AI155" s="450"/>
      <c r="AJ155" s="450"/>
      <c r="AK155" s="450"/>
      <c r="AL155" s="450"/>
      <c r="AM155" s="450"/>
      <c r="AN155" s="450"/>
      <c r="AO155" s="450"/>
      <c r="AP155" s="450" t="s">
        <v>976</v>
      </c>
      <c r="AQ155" s="450"/>
      <c r="AR155" s="450"/>
      <c r="AS155" s="450"/>
      <c r="AT155" s="450"/>
      <c r="AU155" s="450"/>
      <c r="AV155" s="450"/>
      <c r="AW155" s="450"/>
      <c r="AX155" s="450"/>
      <c r="AY155" s="450"/>
      <c r="AZ155" s="450"/>
      <c r="BA155" s="450"/>
      <c r="BB155" s="450"/>
      <c r="BC155" s="450"/>
      <c r="BD155" s="450"/>
      <c r="BE155" s="450"/>
      <c r="BF155" s="450"/>
      <c r="BG155" s="477"/>
      <c r="BH155" s="478"/>
      <c r="BI155" s="478"/>
      <c r="BJ155" s="478"/>
      <c r="BK155" s="478"/>
      <c r="BL155" s="478"/>
      <c r="BM155" s="479"/>
      <c r="BN155" s="477"/>
      <c r="BO155" s="478"/>
      <c r="BP155" s="478"/>
      <c r="BQ155" s="478"/>
      <c r="BR155" s="478"/>
      <c r="BS155" s="478"/>
      <c r="BT155" s="479"/>
      <c r="BU155" s="450"/>
      <c r="BV155" s="450"/>
      <c r="BW155" s="450"/>
      <c r="BX155" s="450"/>
      <c r="BY155" s="450"/>
      <c r="BZ155" s="450"/>
      <c r="CA155" s="450"/>
      <c r="CB155" s="450"/>
      <c r="CC155" s="450"/>
      <c r="CD155" s="450"/>
      <c r="CE155" s="450"/>
      <c r="CF155" s="450"/>
      <c r="CG155" s="450"/>
      <c r="CH155" s="450"/>
      <c r="CI155" s="450"/>
      <c r="CJ155" s="450"/>
    </row>
    <row r="156" spans="5:88" ht="14.25" customHeight="1" x14ac:dyDescent="0.4">
      <c r="E156" s="439">
        <v>37</v>
      </c>
      <c r="F156" s="439"/>
      <c r="G156" s="439"/>
      <c r="H156" s="439"/>
      <c r="I156" s="439"/>
      <c r="J156" s="439"/>
      <c r="K156" s="439"/>
      <c r="L156" s="439"/>
      <c r="M156" s="439"/>
      <c r="N156" s="439"/>
      <c r="O156" s="439"/>
      <c r="P156" s="439"/>
      <c r="Q156" s="439"/>
      <c r="R156" s="439"/>
      <c r="S156" s="439"/>
      <c r="T156" s="439" t="s">
        <v>735</v>
      </c>
      <c r="U156" s="439"/>
      <c r="V156" s="439"/>
      <c r="W156" s="439"/>
      <c r="X156" s="439"/>
      <c r="Y156" s="439"/>
      <c r="Z156" s="439"/>
      <c r="AA156" s="439"/>
      <c r="AB156" s="439"/>
      <c r="AC156" s="439"/>
      <c r="AD156" s="439"/>
      <c r="AE156" s="439"/>
      <c r="AF156" s="439"/>
      <c r="AG156" s="439"/>
      <c r="AH156" s="439"/>
      <c r="AI156" s="450"/>
      <c r="AJ156" s="450"/>
      <c r="AK156" s="450"/>
      <c r="AL156" s="450"/>
      <c r="AM156" s="450"/>
      <c r="AN156" s="450"/>
      <c r="AO156" s="450"/>
      <c r="AP156" s="450"/>
      <c r="AQ156" s="450"/>
      <c r="AR156" s="450"/>
      <c r="AS156" s="450"/>
      <c r="AT156" s="450"/>
      <c r="AU156" s="450"/>
      <c r="AV156" s="450"/>
      <c r="AW156" s="450"/>
      <c r="AX156" s="450"/>
      <c r="AY156" s="450"/>
      <c r="AZ156" s="450"/>
      <c r="BA156" s="450"/>
      <c r="BB156" s="450"/>
      <c r="BC156" s="450"/>
      <c r="BD156" s="450"/>
      <c r="BE156" s="450"/>
      <c r="BF156" s="450"/>
      <c r="BG156" s="477"/>
      <c r="BH156" s="478"/>
      <c r="BI156" s="478"/>
      <c r="BJ156" s="478"/>
      <c r="BK156" s="478"/>
      <c r="BL156" s="478"/>
      <c r="BM156" s="479"/>
      <c r="BN156" s="477"/>
      <c r="BO156" s="478"/>
      <c r="BP156" s="478"/>
      <c r="BQ156" s="478"/>
      <c r="BR156" s="478"/>
      <c r="BS156" s="478"/>
      <c r="BT156" s="479"/>
      <c r="BU156" s="450"/>
      <c r="BV156" s="450"/>
      <c r="BW156" s="450"/>
      <c r="BX156" s="450"/>
      <c r="BY156" s="450"/>
      <c r="BZ156" s="450"/>
      <c r="CA156" s="450"/>
      <c r="CB156" s="450"/>
      <c r="CC156" s="450"/>
      <c r="CD156" s="450"/>
      <c r="CE156" s="450"/>
      <c r="CF156" s="450"/>
      <c r="CG156" s="450"/>
      <c r="CH156" s="450"/>
      <c r="CI156" s="450"/>
      <c r="CJ156" s="450"/>
    </row>
    <row r="157" spans="5:88" ht="14.25" customHeight="1" x14ac:dyDescent="0.4">
      <c r="E157" s="439">
        <v>38</v>
      </c>
      <c r="F157" s="439"/>
      <c r="G157" s="439"/>
      <c r="H157" s="439"/>
      <c r="I157" s="439"/>
      <c r="J157" s="439"/>
      <c r="K157" s="439"/>
      <c r="L157" s="439"/>
      <c r="M157" s="439"/>
      <c r="N157" s="439"/>
      <c r="O157" s="439"/>
      <c r="P157" s="439"/>
      <c r="Q157" s="439"/>
      <c r="R157" s="439"/>
      <c r="S157" s="439"/>
      <c r="T157" s="439" t="s">
        <v>736</v>
      </c>
      <c r="U157" s="439"/>
      <c r="V157" s="439"/>
      <c r="W157" s="439"/>
      <c r="X157" s="439"/>
      <c r="Y157" s="439"/>
      <c r="Z157" s="439"/>
      <c r="AA157" s="439"/>
      <c r="AB157" s="439"/>
      <c r="AC157" s="439"/>
      <c r="AD157" s="439"/>
      <c r="AE157" s="439"/>
      <c r="AF157" s="439"/>
      <c r="AG157" s="439"/>
      <c r="AH157" s="439"/>
      <c r="AI157" s="450"/>
      <c r="AJ157" s="450"/>
      <c r="AK157" s="450"/>
      <c r="AL157" s="450"/>
      <c r="AM157" s="450"/>
      <c r="AN157" s="450"/>
      <c r="AO157" s="450"/>
      <c r="AP157" s="450"/>
      <c r="AQ157" s="450"/>
      <c r="AR157" s="450"/>
      <c r="AS157" s="450" t="s">
        <v>976</v>
      </c>
      <c r="AT157" s="450"/>
      <c r="AU157" s="450"/>
      <c r="AV157" s="450"/>
      <c r="AW157" s="450"/>
      <c r="AX157" s="450"/>
      <c r="AY157" s="450"/>
      <c r="AZ157" s="450"/>
      <c r="BA157" s="450"/>
      <c r="BB157" s="450"/>
      <c r="BC157" s="450"/>
      <c r="BD157" s="450"/>
      <c r="BE157" s="450"/>
      <c r="BF157" s="450"/>
      <c r="BG157" s="477"/>
      <c r="BH157" s="478"/>
      <c r="BI157" s="478"/>
      <c r="BJ157" s="478"/>
      <c r="BK157" s="478"/>
      <c r="BL157" s="478"/>
      <c r="BM157" s="479"/>
      <c r="BN157" s="477"/>
      <c r="BO157" s="478"/>
      <c r="BP157" s="478"/>
      <c r="BQ157" s="478"/>
      <c r="BR157" s="478"/>
      <c r="BS157" s="478"/>
      <c r="BT157" s="479"/>
      <c r="BU157" s="450"/>
      <c r="BV157" s="450"/>
      <c r="BW157" s="450"/>
      <c r="BX157" s="450"/>
      <c r="BY157" s="450"/>
      <c r="BZ157" s="450"/>
      <c r="CA157" s="450"/>
      <c r="CB157" s="450" t="s">
        <v>976</v>
      </c>
      <c r="CC157" s="450"/>
      <c r="CD157" s="450"/>
      <c r="CE157" s="450"/>
      <c r="CF157" s="450"/>
      <c r="CG157" s="450"/>
      <c r="CH157" s="450"/>
      <c r="CI157" s="450"/>
      <c r="CJ157" s="450"/>
    </row>
    <row r="158" spans="5:88" ht="14.25" customHeight="1" x14ac:dyDescent="0.4">
      <c r="E158" s="439">
        <v>39</v>
      </c>
      <c r="F158" s="439"/>
      <c r="G158" s="439"/>
      <c r="H158" s="439"/>
      <c r="I158" s="439"/>
      <c r="J158" s="439"/>
      <c r="K158" s="439"/>
      <c r="L158" s="439"/>
      <c r="M158" s="439"/>
      <c r="N158" s="439"/>
      <c r="O158" s="439"/>
      <c r="P158" s="439"/>
      <c r="Q158" s="439"/>
      <c r="R158" s="439"/>
      <c r="S158" s="439"/>
      <c r="T158" s="439" t="s">
        <v>737</v>
      </c>
      <c r="U158" s="439"/>
      <c r="V158" s="439"/>
      <c r="W158" s="439"/>
      <c r="X158" s="439"/>
      <c r="Y158" s="439"/>
      <c r="Z158" s="439"/>
      <c r="AA158" s="439"/>
      <c r="AB158" s="439"/>
      <c r="AC158" s="439"/>
      <c r="AD158" s="439"/>
      <c r="AE158" s="439"/>
      <c r="AF158" s="439"/>
      <c r="AG158" s="439"/>
      <c r="AH158" s="439"/>
      <c r="AI158" s="450"/>
      <c r="AJ158" s="450"/>
      <c r="AK158" s="450"/>
      <c r="AL158" s="450"/>
      <c r="AM158" s="450"/>
      <c r="AN158" s="450"/>
      <c r="AO158" s="450"/>
      <c r="AP158" s="450"/>
      <c r="AQ158" s="450"/>
      <c r="AR158" s="450"/>
      <c r="AS158" s="450" t="s">
        <v>976</v>
      </c>
      <c r="AT158" s="450"/>
      <c r="AU158" s="450"/>
      <c r="AV158" s="450"/>
      <c r="AW158" s="450"/>
      <c r="AX158" s="450"/>
      <c r="AY158" s="450"/>
      <c r="AZ158" s="450"/>
      <c r="BA158" s="450"/>
      <c r="BB158" s="450"/>
      <c r="BC158" s="450"/>
      <c r="BD158" s="450"/>
      <c r="BE158" s="450"/>
      <c r="BF158" s="450"/>
      <c r="BG158" s="477"/>
      <c r="BH158" s="478"/>
      <c r="BI158" s="478"/>
      <c r="BJ158" s="478"/>
      <c r="BK158" s="478"/>
      <c r="BL158" s="478"/>
      <c r="BM158" s="479"/>
      <c r="BN158" s="477"/>
      <c r="BO158" s="478"/>
      <c r="BP158" s="478"/>
      <c r="BQ158" s="478"/>
      <c r="BR158" s="478"/>
      <c r="BS158" s="478"/>
      <c r="BT158" s="479"/>
      <c r="BU158" s="450"/>
      <c r="BV158" s="450"/>
      <c r="BW158" s="450"/>
      <c r="BX158" s="450"/>
      <c r="BY158" s="450"/>
      <c r="BZ158" s="450"/>
      <c r="CA158" s="450"/>
      <c r="CB158" s="450"/>
      <c r="CC158" s="450"/>
      <c r="CD158" s="450"/>
      <c r="CE158" s="450"/>
      <c r="CF158" s="450"/>
      <c r="CG158" s="450"/>
      <c r="CH158" s="450"/>
      <c r="CI158" s="450"/>
      <c r="CJ158" s="450"/>
    </row>
    <row r="159" spans="5:88" ht="14.25" customHeight="1" x14ac:dyDescent="0.4">
      <c r="E159" s="439">
        <v>40</v>
      </c>
      <c r="F159" s="439"/>
      <c r="G159" s="439"/>
      <c r="H159" s="439"/>
      <c r="I159" s="439"/>
      <c r="J159" s="439"/>
      <c r="K159" s="439"/>
      <c r="L159" s="439"/>
      <c r="M159" s="439"/>
      <c r="N159" s="439"/>
      <c r="O159" s="439"/>
      <c r="P159" s="439"/>
      <c r="Q159" s="439"/>
      <c r="R159" s="439"/>
      <c r="S159" s="439"/>
      <c r="T159" s="439" t="s">
        <v>738</v>
      </c>
      <c r="U159" s="439"/>
      <c r="V159" s="439"/>
      <c r="W159" s="439"/>
      <c r="X159" s="439"/>
      <c r="Y159" s="439"/>
      <c r="Z159" s="439"/>
      <c r="AA159" s="439"/>
      <c r="AB159" s="439"/>
      <c r="AC159" s="439"/>
      <c r="AD159" s="439"/>
      <c r="AE159" s="439"/>
      <c r="AF159" s="439"/>
      <c r="AG159" s="439"/>
      <c r="AH159" s="439"/>
      <c r="AI159" s="450"/>
      <c r="AJ159" s="450"/>
      <c r="AK159" s="450"/>
      <c r="AL159" s="450"/>
      <c r="AM159" s="450"/>
      <c r="AN159" s="450"/>
      <c r="AO159" s="450"/>
      <c r="AP159" s="450"/>
      <c r="AQ159" s="450"/>
      <c r="AR159" s="450"/>
      <c r="AS159" s="450" t="s">
        <v>976</v>
      </c>
      <c r="AT159" s="450"/>
      <c r="AU159" s="450"/>
      <c r="AV159" s="450"/>
      <c r="AW159" s="450"/>
      <c r="AX159" s="450"/>
      <c r="AY159" s="450"/>
      <c r="AZ159" s="450"/>
      <c r="BA159" s="450"/>
      <c r="BB159" s="450"/>
      <c r="BC159" s="450"/>
      <c r="BD159" s="450"/>
      <c r="BE159" s="450"/>
      <c r="BF159" s="450"/>
      <c r="BG159" s="477"/>
      <c r="BH159" s="478"/>
      <c r="BI159" s="478"/>
      <c r="BJ159" s="478"/>
      <c r="BK159" s="478"/>
      <c r="BL159" s="478"/>
      <c r="BM159" s="479"/>
      <c r="BN159" s="477"/>
      <c r="BO159" s="478"/>
      <c r="BP159" s="478"/>
      <c r="BQ159" s="478"/>
      <c r="BR159" s="478"/>
      <c r="BS159" s="478"/>
      <c r="BT159" s="479"/>
      <c r="BU159" s="450"/>
      <c r="BV159" s="450"/>
      <c r="BW159" s="450"/>
      <c r="BX159" s="450"/>
      <c r="BY159" s="450"/>
      <c r="BZ159" s="450"/>
      <c r="CA159" s="450"/>
      <c r="CB159" s="450"/>
      <c r="CC159" s="450"/>
      <c r="CD159" s="450"/>
      <c r="CE159" s="450"/>
      <c r="CF159" s="450"/>
      <c r="CG159" s="450"/>
      <c r="CH159" s="450"/>
      <c r="CI159" s="450"/>
      <c r="CJ159" s="450"/>
    </row>
    <row r="160" spans="5:88" ht="14.25" customHeight="1" x14ac:dyDescent="0.4">
      <c r="E160" s="439">
        <v>41</v>
      </c>
      <c r="F160" s="439"/>
      <c r="G160" s="439"/>
      <c r="H160" s="439"/>
      <c r="I160" s="439"/>
      <c r="J160" s="439"/>
      <c r="K160" s="439"/>
      <c r="L160" s="439"/>
      <c r="M160" s="439"/>
      <c r="N160" s="439"/>
      <c r="O160" s="439"/>
      <c r="P160" s="439"/>
      <c r="Q160" s="439"/>
      <c r="R160" s="439"/>
      <c r="S160" s="439"/>
      <c r="T160" s="439" t="s">
        <v>739</v>
      </c>
      <c r="U160" s="439"/>
      <c r="V160" s="439"/>
      <c r="W160" s="439"/>
      <c r="X160" s="439"/>
      <c r="Y160" s="439"/>
      <c r="Z160" s="439"/>
      <c r="AA160" s="439"/>
      <c r="AB160" s="439"/>
      <c r="AC160" s="439"/>
      <c r="AD160" s="439"/>
      <c r="AE160" s="439"/>
      <c r="AF160" s="439"/>
      <c r="AG160" s="439"/>
      <c r="AH160" s="439"/>
      <c r="AI160" s="450"/>
      <c r="AJ160" s="450"/>
      <c r="AK160" s="450"/>
      <c r="AL160" s="450"/>
      <c r="AM160" s="450"/>
      <c r="AN160" s="450"/>
      <c r="AO160" s="450"/>
      <c r="AP160" s="450"/>
      <c r="AQ160" s="450"/>
      <c r="AR160" s="450"/>
      <c r="AS160" s="450" t="s">
        <v>976</v>
      </c>
      <c r="AT160" s="450"/>
      <c r="AU160" s="450"/>
      <c r="AV160" s="450"/>
      <c r="AW160" s="450"/>
      <c r="AX160" s="450"/>
      <c r="AY160" s="450"/>
      <c r="AZ160" s="450"/>
      <c r="BA160" s="450"/>
      <c r="BB160" s="450"/>
      <c r="BC160" s="450"/>
      <c r="BD160" s="450"/>
      <c r="BE160" s="450"/>
      <c r="BF160" s="450"/>
      <c r="BG160" s="477"/>
      <c r="BH160" s="478"/>
      <c r="BI160" s="478"/>
      <c r="BJ160" s="478"/>
      <c r="BK160" s="478"/>
      <c r="BL160" s="478"/>
      <c r="BM160" s="479"/>
      <c r="BN160" s="477"/>
      <c r="BO160" s="478"/>
      <c r="BP160" s="478"/>
      <c r="BQ160" s="478"/>
      <c r="BR160" s="478"/>
      <c r="BS160" s="478"/>
      <c r="BT160" s="479"/>
      <c r="BU160" s="450"/>
      <c r="BV160" s="450"/>
      <c r="BW160" s="450"/>
      <c r="BX160" s="450"/>
      <c r="BY160" s="450"/>
      <c r="BZ160" s="450"/>
      <c r="CA160" s="450"/>
      <c r="CB160" s="450"/>
      <c r="CC160" s="450"/>
      <c r="CD160" s="450"/>
      <c r="CE160" s="450"/>
      <c r="CF160" s="450"/>
      <c r="CG160" s="450"/>
      <c r="CH160" s="450"/>
      <c r="CI160" s="450"/>
      <c r="CJ160" s="450"/>
    </row>
    <row r="161" spans="5:88" ht="14.25" customHeight="1" x14ac:dyDescent="0.4">
      <c r="E161" s="439">
        <v>42</v>
      </c>
      <c r="F161" s="439"/>
      <c r="G161" s="439"/>
      <c r="H161" s="439"/>
      <c r="I161" s="439"/>
      <c r="J161" s="439"/>
      <c r="K161" s="439"/>
      <c r="L161" s="439"/>
      <c r="M161" s="439"/>
      <c r="N161" s="439"/>
      <c r="O161" s="439"/>
      <c r="P161" s="439"/>
      <c r="Q161" s="439"/>
      <c r="R161" s="439"/>
      <c r="S161" s="439"/>
      <c r="T161" s="439" t="s">
        <v>740</v>
      </c>
      <c r="U161" s="439"/>
      <c r="V161" s="439"/>
      <c r="W161" s="439"/>
      <c r="X161" s="439"/>
      <c r="Y161" s="439"/>
      <c r="Z161" s="439"/>
      <c r="AA161" s="439"/>
      <c r="AB161" s="439"/>
      <c r="AC161" s="439"/>
      <c r="AD161" s="439"/>
      <c r="AE161" s="439"/>
      <c r="AF161" s="439"/>
      <c r="AG161" s="439"/>
      <c r="AH161" s="439"/>
      <c r="AI161" s="450"/>
      <c r="AJ161" s="450"/>
      <c r="AK161" s="450"/>
      <c r="AL161" s="450"/>
      <c r="AM161" s="450"/>
      <c r="AN161" s="450"/>
      <c r="AO161" s="450"/>
      <c r="AP161" s="450"/>
      <c r="AQ161" s="450"/>
      <c r="AR161" s="450"/>
      <c r="AS161" s="450" t="s">
        <v>976</v>
      </c>
      <c r="AT161" s="450"/>
      <c r="AU161" s="450"/>
      <c r="AV161" s="450"/>
      <c r="AW161" s="450"/>
      <c r="AX161" s="450"/>
      <c r="AY161" s="450"/>
      <c r="AZ161" s="450"/>
      <c r="BA161" s="450"/>
      <c r="BB161" s="450"/>
      <c r="BC161" s="450"/>
      <c r="BD161" s="450"/>
      <c r="BE161" s="450"/>
      <c r="BF161" s="450"/>
      <c r="BG161" s="477"/>
      <c r="BH161" s="478"/>
      <c r="BI161" s="478"/>
      <c r="BJ161" s="478"/>
      <c r="BK161" s="478"/>
      <c r="BL161" s="478"/>
      <c r="BM161" s="479"/>
      <c r="BN161" s="477"/>
      <c r="BO161" s="478"/>
      <c r="BP161" s="478"/>
      <c r="BQ161" s="478"/>
      <c r="BR161" s="478"/>
      <c r="BS161" s="478"/>
      <c r="BT161" s="479"/>
      <c r="BU161" s="450"/>
      <c r="BV161" s="450"/>
      <c r="BW161" s="450"/>
      <c r="BX161" s="450"/>
      <c r="BY161" s="450"/>
      <c r="BZ161" s="450"/>
      <c r="CA161" s="450"/>
      <c r="CB161" s="450"/>
      <c r="CC161" s="450"/>
      <c r="CD161" s="450"/>
      <c r="CE161" s="450"/>
      <c r="CF161" s="450"/>
      <c r="CG161" s="450"/>
      <c r="CH161" s="450"/>
      <c r="CI161" s="450"/>
      <c r="CJ161" s="450"/>
    </row>
    <row r="162" spans="5:88" ht="14.25" customHeight="1" x14ac:dyDescent="0.4">
      <c r="E162" s="439">
        <v>43</v>
      </c>
      <c r="F162" s="439"/>
      <c r="G162" s="439"/>
      <c r="H162" s="439"/>
      <c r="I162" s="439"/>
      <c r="J162" s="439"/>
      <c r="K162" s="439"/>
      <c r="L162" s="439"/>
      <c r="M162" s="439"/>
      <c r="N162" s="439"/>
      <c r="O162" s="439"/>
      <c r="P162" s="439"/>
      <c r="Q162" s="439"/>
      <c r="R162" s="439"/>
      <c r="S162" s="439"/>
      <c r="T162" s="439" t="s">
        <v>741</v>
      </c>
      <c r="U162" s="439"/>
      <c r="V162" s="439"/>
      <c r="W162" s="439"/>
      <c r="X162" s="439"/>
      <c r="Y162" s="439"/>
      <c r="Z162" s="439"/>
      <c r="AA162" s="439"/>
      <c r="AB162" s="439"/>
      <c r="AC162" s="439"/>
      <c r="AD162" s="439"/>
      <c r="AE162" s="439"/>
      <c r="AF162" s="439"/>
      <c r="AG162" s="439"/>
      <c r="AH162" s="439"/>
      <c r="AI162" s="450"/>
      <c r="AJ162" s="450"/>
      <c r="AK162" s="450"/>
      <c r="AL162" s="450"/>
      <c r="AM162" s="450"/>
      <c r="AN162" s="450"/>
      <c r="AO162" s="450"/>
      <c r="AP162" s="450"/>
      <c r="AQ162" s="450"/>
      <c r="AR162" s="450"/>
      <c r="AS162" s="450"/>
      <c r="AT162" s="450"/>
      <c r="AU162" s="450"/>
      <c r="AV162" s="450"/>
      <c r="AW162" s="450"/>
      <c r="AX162" s="450"/>
      <c r="AY162" s="450"/>
      <c r="AZ162" s="450" t="s">
        <v>976</v>
      </c>
      <c r="BA162" s="450"/>
      <c r="BB162" s="450"/>
      <c r="BC162" s="450"/>
      <c r="BD162" s="450"/>
      <c r="BE162" s="450"/>
      <c r="BF162" s="450"/>
      <c r="BG162" s="477"/>
      <c r="BH162" s="478"/>
      <c r="BI162" s="478"/>
      <c r="BJ162" s="478"/>
      <c r="BK162" s="478"/>
      <c r="BL162" s="478"/>
      <c r="BM162" s="479"/>
      <c r="BN162" s="477"/>
      <c r="BO162" s="478"/>
      <c r="BP162" s="478"/>
      <c r="BQ162" s="478"/>
      <c r="BR162" s="478"/>
      <c r="BS162" s="478"/>
      <c r="BT162" s="479"/>
      <c r="BU162" s="450"/>
      <c r="BV162" s="450"/>
      <c r="BW162" s="450"/>
      <c r="BX162" s="450"/>
      <c r="BY162" s="450"/>
      <c r="BZ162" s="450"/>
      <c r="CA162" s="450"/>
      <c r="CB162" s="450"/>
      <c r="CC162" s="450"/>
      <c r="CD162" s="450"/>
      <c r="CE162" s="450"/>
      <c r="CF162" s="450"/>
      <c r="CG162" s="450"/>
      <c r="CH162" s="450"/>
      <c r="CI162" s="450"/>
      <c r="CJ162" s="450"/>
    </row>
    <row r="163" spans="5:88" ht="14.25" customHeight="1" x14ac:dyDescent="0.4">
      <c r="E163" s="439">
        <v>44</v>
      </c>
      <c r="F163" s="439"/>
      <c r="G163" s="439"/>
      <c r="H163" s="439"/>
      <c r="I163" s="439"/>
      <c r="J163" s="439"/>
      <c r="K163" s="439"/>
      <c r="L163" s="439"/>
      <c r="M163" s="439"/>
      <c r="N163" s="439"/>
      <c r="O163" s="439"/>
      <c r="P163" s="439"/>
      <c r="Q163" s="439"/>
      <c r="R163" s="439"/>
      <c r="S163" s="439"/>
      <c r="T163" s="439" t="s">
        <v>742</v>
      </c>
      <c r="U163" s="439"/>
      <c r="V163" s="439"/>
      <c r="W163" s="439"/>
      <c r="X163" s="439"/>
      <c r="Y163" s="439"/>
      <c r="Z163" s="439"/>
      <c r="AA163" s="439"/>
      <c r="AB163" s="439"/>
      <c r="AC163" s="439"/>
      <c r="AD163" s="439"/>
      <c r="AE163" s="439"/>
      <c r="AF163" s="439"/>
      <c r="AG163" s="439"/>
      <c r="AH163" s="439"/>
      <c r="AI163" s="450"/>
      <c r="AJ163" s="450"/>
      <c r="AK163" s="450"/>
      <c r="AL163" s="450"/>
      <c r="AM163" s="450"/>
      <c r="AN163" s="450"/>
      <c r="AO163" s="450"/>
      <c r="AP163" s="450"/>
      <c r="AQ163" s="450"/>
      <c r="AR163" s="450"/>
      <c r="AS163" s="450"/>
      <c r="AT163" s="450"/>
      <c r="AU163" s="450"/>
      <c r="AV163" s="450"/>
      <c r="AW163" s="450"/>
      <c r="AX163" s="450"/>
      <c r="AY163" s="450"/>
      <c r="AZ163" s="450" t="s">
        <v>976</v>
      </c>
      <c r="BA163" s="450"/>
      <c r="BB163" s="450"/>
      <c r="BC163" s="450"/>
      <c r="BD163" s="450"/>
      <c r="BE163" s="450"/>
      <c r="BF163" s="450"/>
      <c r="BG163" s="477"/>
      <c r="BH163" s="478"/>
      <c r="BI163" s="478"/>
      <c r="BJ163" s="478"/>
      <c r="BK163" s="478"/>
      <c r="BL163" s="478"/>
      <c r="BM163" s="479"/>
      <c r="BN163" s="477"/>
      <c r="BO163" s="478"/>
      <c r="BP163" s="478"/>
      <c r="BQ163" s="478"/>
      <c r="BR163" s="478"/>
      <c r="BS163" s="478"/>
      <c r="BT163" s="479"/>
      <c r="BU163" s="450"/>
      <c r="BV163" s="450"/>
      <c r="BW163" s="450"/>
      <c r="BX163" s="450"/>
      <c r="BY163" s="450"/>
      <c r="BZ163" s="450"/>
      <c r="CA163" s="450"/>
      <c r="CB163" s="450"/>
      <c r="CC163" s="450"/>
      <c r="CD163" s="450"/>
      <c r="CE163" s="450"/>
      <c r="CF163" s="450"/>
      <c r="CG163" s="450"/>
      <c r="CH163" s="450"/>
      <c r="CI163" s="450"/>
      <c r="CJ163" s="450"/>
    </row>
    <row r="164" spans="5:88" ht="14.25" customHeight="1" x14ac:dyDescent="0.4">
      <c r="E164" s="439">
        <v>45</v>
      </c>
      <c r="F164" s="439"/>
      <c r="G164" s="439"/>
      <c r="H164" s="439"/>
      <c r="I164" s="439"/>
      <c r="J164" s="439"/>
      <c r="K164" s="439"/>
      <c r="L164" s="439"/>
      <c r="M164" s="439"/>
      <c r="N164" s="439"/>
      <c r="O164" s="439"/>
      <c r="P164" s="439"/>
      <c r="Q164" s="439"/>
      <c r="R164" s="439"/>
      <c r="S164" s="439"/>
      <c r="T164" s="439" t="s">
        <v>743</v>
      </c>
      <c r="U164" s="439"/>
      <c r="V164" s="439"/>
      <c r="W164" s="439"/>
      <c r="X164" s="439"/>
      <c r="Y164" s="439"/>
      <c r="Z164" s="439"/>
      <c r="AA164" s="439"/>
      <c r="AB164" s="439"/>
      <c r="AC164" s="439"/>
      <c r="AD164" s="439"/>
      <c r="AE164" s="439"/>
      <c r="AF164" s="439"/>
      <c r="AG164" s="439"/>
      <c r="AH164" s="439"/>
      <c r="AI164" s="450"/>
      <c r="AJ164" s="450"/>
      <c r="AK164" s="450"/>
      <c r="AL164" s="450"/>
      <c r="AM164" s="450"/>
      <c r="AN164" s="450"/>
      <c r="AO164" s="450"/>
      <c r="AP164" s="450" t="s">
        <v>976</v>
      </c>
      <c r="AQ164" s="450"/>
      <c r="AR164" s="450"/>
      <c r="AS164" s="450"/>
      <c r="AT164" s="450"/>
      <c r="AU164" s="450"/>
      <c r="AV164" s="450"/>
      <c r="AW164" s="450"/>
      <c r="AX164" s="450"/>
      <c r="AY164" s="450"/>
      <c r="AZ164" s="450"/>
      <c r="BA164" s="450"/>
      <c r="BB164" s="450"/>
      <c r="BC164" s="450"/>
      <c r="BD164" s="450"/>
      <c r="BE164" s="450"/>
      <c r="BF164" s="450"/>
      <c r="BG164" s="477"/>
      <c r="BH164" s="478"/>
      <c r="BI164" s="478"/>
      <c r="BJ164" s="478"/>
      <c r="BK164" s="478"/>
      <c r="BL164" s="478"/>
      <c r="BM164" s="479"/>
      <c r="BN164" s="477"/>
      <c r="BO164" s="478"/>
      <c r="BP164" s="478"/>
      <c r="BQ164" s="478"/>
      <c r="BR164" s="478"/>
      <c r="BS164" s="478"/>
      <c r="BT164" s="479"/>
      <c r="BU164" s="450"/>
      <c r="BV164" s="450"/>
      <c r="BW164" s="450"/>
      <c r="BX164" s="450"/>
      <c r="BY164" s="450"/>
      <c r="BZ164" s="450"/>
      <c r="CA164" s="450"/>
      <c r="CB164" s="450"/>
      <c r="CC164" s="450"/>
      <c r="CD164" s="450"/>
      <c r="CE164" s="450"/>
      <c r="CF164" s="450"/>
      <c r="CG164" s="450"/>
      <c r="CH164" s="450"/>
      <c r="CI164" s="450"/>
      <c r="CJ164" s="450"/>
    </row>
    <row r="165" spans="5:88" ht="14.25" customHeight="1" x14ac:dyDescent="0.4">
      <c r="E165" s="439">
        <v>46</v>
      </c>
      <c r="F165" s="439"/>
      <c r="G165" s="439"/>
      <c r="H165" s="439"/>
      <c r="I165" s="439"/>
      <c r="J165" s="439"/>
      <c r="K165" s="439"/>
      <c r="L165" s="439"/>
      <c r="M165" s="439"/>
      <c r="N165" s="439"/>
      <c r="O165" s="439"/>
      <c r="P165" s="439"/>
      <c r="Q165" s="439"/>
      <c r="R165" s="439"/>
      <c r="S165" s="439"/>
      <c r="T165" s="439" t="s">
        <v>744</v>
      </c>
      <c r="U165" s="439"/>
      <c r="V165" s="439"/>
      <c r="W165" s="439"/>
      <c r="X165" s="439"/>
      <c r="Y165" s="439"/>
      <c r="Z165" s="439"/>
      <c r="AA165" s="439"/>
      <c r="AB165" s="439"/>
      <c r="AC165" s="439"/>
      <c r="AD165" s="439"/>
      <c r="AE165" s="439"/>
      <c r="AF165" s="439"/>
      <c r="AG165" s="439"/>
      <c r="AH165" s="439"/>
      <c r="AI165" s="450"/>
      <c r="AJ165" s="450"/>
      <c r="AK165" s="450"/>
      <c r="AL165" s="450"/>
      <c r="AM165" s="450"/>
      <c r="AN165" s="450"/>
      <c r="AO165" s="450"/>
      <c r="AP165" s="450" t="s">
        <v>976</v>
      </c>
      <c r="AQ165" s="450"/>
      <c r="AR165" s="450"/>
      <c r="AS165" s="450"/>
      <c r="AT165" s="450"/>
      <c r="AU165" s="450"/>
      <c r="AV165" s="450"/>
      <c r="AW165" s="450"/>
      <c r="AX165" s="450"/>
      <c r="AY165" s="450"/>
      <c r="AZ165" s="450"/>
      <c r="BA165" s="450"/>
      <c r="BB165" s="450"/>
      <c r="BC165" s="450"/>
      <c r="BD165" s="450"/>
      <c r="BE165" s="450"/>
      <c r="BF165" s="450"/>
      <c r="BG165" s="477"/>
      <c r="BH165" s="478"/>
      <c r="BI165" s="478"/>
      <c r="BJ165" s="478"/>
      <c r="BK165" s="478"/>
      <c r="BL165" s="478"/>
      <c r="BM165" s="479"/>
      <c r="BN165" s="477"/>
      <c r="BO165" s="478"/>
      <c r="BP165" s="478"/>
      <c r="BQ165" s="478"/>
      <c r="BR165" s="478"/>
      <c r="BS165" s="478"/>
      <c r="BT165" s="479"/>
      <c r="BU165" s="450"/>
      <c r="BV165" s="450"/>
      <c r="BW165" s="450"/>
      <c r="BX165" s="450"/>
      <c r="BY165" s="450"/>
      <c r="BZ165" s="450"/>
      <c r="CA165" s="450"/>
      <c r="CB165" s="450"/>
      <c r="CC165" s="450"/>
      <c r="CD165" s="450"/>
      <c r="CE165" s="450"/>
      <c r="CF165" s="450"/>
      <c r="CG165" s="450"/>
      <c r="CH165" s="450"/>
      <c r="CI165" s="450"/>
      <c r="CJ165" s="450"/>
    </row>
    <row r="166" spans="5:88" ht="14.25" customHeight="1" x14ac:dyDescent="0.4">
      <c r="E166" s="439">
        <v>47</v>
      </c>
      <c r="F166" s="439"/>
      <c r="G166" s="439"/>
      <c r="H166" s="439"/>
      <c r="I166" s="439"/>
      <c r="J166" s="439"/>
      <c r="K166" s="439"/>
      <c r="L166" s="439"/>
      <c r="M166" s="439"/>
      <c r="N166" s="439"/>
      <c r="O166" s="439"/>
      <c r="P166" s="439"/>
      <c r="Q166" s="439"/>
      <c r="R166" s="439"/>
      <c r="S166" s="439"/>
      <c r="T166" s="439" t="s">
        <v>745</v>
      </c>
      <c r="U166" s="439"/>
      <c r="V166" s="439"/>
      <c r="W166" s="439"/>
      <c r="X166" s="439"/>
      <c r="Y166" s="439"/>
      <c r="Z166" s="439"/>
      <c r="AA166" s="439"/>
      <c r="AB166" s="439"/>
      <c r="AC166" s="439"/>
      <c r="AD166" s="439"/>
      <c r="AE166" s="439"/>
      <c r="AF166" s="439"/>
      <c r="AG166" s="439"/>
      <c r="AH166" s="439"/>
      <c r="AI166" s="450"/>
      <c r="AJ166" s="450"/>
      <c r="AK166" s="450"/>
      <c r="AL166" s="450"/>
      <c r="AM166" s="450"/>
      <c r="AN166" s="450"/>
      <c r="AO166" s="450"/>
      <c r="AP166" s="450" t="s">
        <v>976</v>
      </c>
      <c r="AQ166" s="450"/>
      <c r="AR166" s="450"/>
      <c r="AS166" s="450"/>
      <c r="AT166" s="450"/>
      <c r="AU166" s="450"/>
      <c r="AV166" s="450"/>
      <c r="AW166" s="450"/>
      <c r="AX166" s="450"/>
      <c r="AY166" s="450"/>
      <c r="AZ166" s="450"/>
      <c r="BA166" s="450"/>
      <c r="BB166" s="450"/>
      <c r="BC166" s="450"/>
      <c r="BD166" s="450"/>
      <c r="BE166" s="450"/>
      <c r="BF166" s="450"/>
      <c r="BG166" s="477"/>
      <c r="BH166" s="478"/>
      <c r="BI166" s="478"/>
      <c r="BJ166" s="478"/>
      <c r="BK166" s="478"/>
      <c r="BL166" s="478"/>
      <c r="BM166" s="479"/>
      <c r="BN166" s="477"/>
      <c r="BO166" s="478"/>
      <c r="BP166" s="478"/>
      <c r="BQ166" s="478"/>
      <c r="BR166" s="478"/>
      <c r="BS166" s="478"/>
      <c r="BT166" s="479"/>
      <c r="BU166" s="450"/>
      <c r="BV166" s="450"/>
      <c r="BW166" s="450"/>
      <c r="BX166" s="450"/>
      <c r="BY166" s="450"/>
      <c r="BZ166" s="450"/>
      <c r="CA166" s="450"/>
      <c r="CB166" s="450"/>
      <c r="CC166" s="450"/>
      <c r="CD166" s="450"/>
      <c r="CE166" s="450"/>
      <c r="CF166" s="450"/>
      <c r="CG166" s="450"/>
      <c r="CH166" s="450"/>
      <c r="CI166" s="450"/>
      <c r="CJ166" s="450"/>
    </row>
    <row r="167" spans="5:88" ht="14.25" customHeight="1" x14ac:dyDescent="0.4">
      <c r="E167" s="439">
        <v>48</v>
      </c>
      <c r="F167" s="439"/>
      <c r="G167" s="439"/>
      <c r="H167" s="439"/>
      <c r="I167" s="439"/>
      <c r="J167" s="439"/>
      <c r="K167" s="439"/>
      <c r="L167" s="439"/>
      <c r="M167" s="439"/>
      <c r="N167" s="439"/>
      <c r="O167" s="439"/>
      <c r="P167" s="439"/>
      <c r="Q167" s="439"/>
      <c r="R167" s="439"/>
      <c r="S167" s="439"/>
      <c r="T167" s="439" t="s">
        <v>746</v>
      </c>
      <c r="U167" s="439"/>
      <c r="V167" s="439"/>
      <c r="W167" s="439"/>
      <c r="X167" s="439"/>
      <c r="Y167" s="439"/>
      <c r="Z167" s="439"/>
      <c r="AA167" s="439"/>
      <c r="AB167" s="439"/>
      <c r="AC167" s="439"/>
      <c r="AD167" s="439"/>
      <c r="AE167" s="439"/>
      <c r="AF167" s="439"/>
      <c r="AG167" s="439"/>
      <c r="AH167" s="439"/>
      <c r="AI167" s="450"/>
      <c r="AJ167" s="450"/>
      <c r="AK167" s="450"/>
      <c r="AL167" s="450"/>
      <c r="AM167" s="450"/>
      <c r="AN167" s="450"/>
      <c r="AO167" s="450"/>
      <c r="AP167" s="450" t="s">
        <v>976</v>
      </c>
      <c r="AQ167" s="450"/>
      <c r="AR167" s="450"/>
      <c r="AS167" s="450"/>
      <c r="AT167" s="450"/>
      <c r="AU167" s="450"/>
      <c r="AV167" s="450"/>
      <c r="AW167" s="450"/>
      <c r="AX167" s="450"/>
      <c r="AY167" s="450"/>
      <c r="AZ167" s="450"/>
      <c r="BA167" s="450"/>
      <c r="BB167" s="450"/>
      <c r="BC167" s="450"/>
      <c r="BD167" s="450"/>
      <c r="BE167" s="450"/>
      <c r="BF167" s="450"/>
      <c r="BG167" s="477"/>
      <c r="BH167" s="478"/>
      <c r="BI167" s="478"/>
      <c r="BJ167" s="478"/>
      <c r="BK167" s="478"/>
      <c r="BL167" s="478"/>
      <c r="BM167" s="479"/>
      <c r="BN167" s="477"/>
      <c r="BO167" s="478"/>
      <c r="BP167" s="478"/>
      <c r="BQ167" s="478"/>
      <c r="BR167" s="478"/>
      <c r="BS167" s="478"/>
      <c r="BT167" s="479"/>
      <c r="BU167" s="450"/>
      <c r="BV167" s="450"/>
      <c r="BW167" s="450"/>
      <c r="BX167" s="450"/>
      <c r="BY167" s="450"/>
      <c r="BZ167" s="450"/>
      <c r="CA167" s="450"/>
      <c r="CB167" s="450"/>
      <c r="CC167" s="450"/>
      <c r="CD167" s="450"/>
      <c r="CE167" s="450"/>
      <c r="CF167" s="450"/>
      <c r="CG167" s="450"/>
      <c r="CH167" s="450"/>
      <c r="CI167" s="450"/>
      <c r="CJ167" s="450"/>
    </row>
    <row r="168" spans="5:88" ht="14.25" customHeight="1" x14ac:dyDescent="0.4">
      <c r="E168" s="439">
        <v>49</v>
      </c>
      <c r="F168" s="439"/>
      <c r="G168" s="439"/>
      <c r="H168" s="439"/>
      <c r="I168" s="439"/>
      <c r="J168" s="439"/>
      <c r="K168" s="439"/>
      <c r="L168" s="439"/>
      <c r="M168" s="439"/>
      <c r="N168" s="439"/>
      <c r="O168" s="439"/>
      <c r="P168" s="439"/>
      <c r="Q168" s="439"/>
      <c r="R168" s="439"/>
      <c r="S168" s="439"/>
      <c r="T168" s="439" t="s">
        <v>747</v>
      </c>
      <c r="U168" s="439"/>
      <c r="V168" s="439"/>
      <c r="W168" s="439"/>
      <c r="X168" s="439"/>
      <c r="Y168" s="439"/>
      <c r="Z168" s="439"/>
      <c r="AA168" s="439"/>
      <c r="AB168" s="439"/>
      <c r="AC168" s="439"/>
      <c r="AD168" s="439"/>
      <c r="AE168" s="439"/>
      <c r="AF168" s="439"/>
      <c r="AG168" s="439"/>
      <c r="AH168" s="439"/>
      <c r="AI168" s="450"/>
      <c r="AJ168" s="450"/>
      <c r="AK168" s="450"/>
      <c r="AL168" s="450"/>
      <c r="AM168" s="450"/>
      <c r="AN168" s="450"/>
      <c r="AO168" s="450"/>
      <c r="AP168" s="450" t="s">
        <v>976</v>
      </c>
      <c r="AQ168" s="450"/>
      <c r="AR168" s="450"/>
      <c r="AS168" s="450"/>
      <c r="AT168" s="450"/>
      <c r="AU168" s="450"/>
      <c r="AV168" s="450"/>
      <c r="AW168" s="450"/>
      <c r="AX168" s="450"/>
      <c r="AY168" s="450"/>
      <c r="AZ168" s="450"/>
      <c r="BA168" s="450"/>
      <c r="BB168" s="450"/>
      <c r="BC168" s="450"/>
      <c r="BD168" s="450"/>
      <c r="BE168" s="450"/>
      <c r="BF168" s="450"/>
      <c r="BG168" s="477"/>
      <c r="BH168" s="478"/>
      <c r="BI168" s="478"/>
      <c r="BJ168" s="478"/>
      <c r="BK168" s="478"/>
      <c r="BL168" s="478"/>
      <c r="BM168" s="479"/>
      <c r="BN168" s="477"/>
      <c r="BO168" s="478"/>
      <c r="BP168" s="478"/>
      <c r="BQ168" s="478"/>
      <c r="BR168" s="478"/>
      <c r="BS168" s="478"/>
      <c r="BT168" s="479"/>
      <c r="BU168" s="450"/>
      <c r="BV168" s="450"/>
      <c r="BW168" s="450"/>
      <c r="BX168" s="450"/>
      <c r="BY168" s="450"/>
      <c r="BZ168" s="450"/>
      <c r="CA168" s="450"/>
      <c r="CB168" s="450"/>
      <c r="CC168" s="450"/>
      <c r="CD168" s="450"/>
      <c r="CE168" s="450"/>
      <c r="CF168" s="450"/>
      <c r="CG168" s="450"/>
      <c r="CH168" s="450"/>
      <c r="CI168" s="450"/>
      <c r="CJ168" s="450"/>
    </row>
    <row r="169" spans="5:88" ht="14.25" customHeight="1" x14ac:dyDescent="0.4">
      <c r="E169" s="439">
        <v>50</v>
      </c>
      <c r="F169" s="439"/>
      <c r="G169" s="439"/>
      <c r="H169" s="439"/>
      <c r="I169" s="439"/>
      <c r="J169" s="439"/>
      <c r="K169" s="439"/>
      <c r="L169" s="439"/>
      <c r="M169" s="439"/>
      <c r="N169" s="439"/>
      <c r="O169" s="439"/>
      <c r="P169" s="439"/>
      <c r="Q169" s="439"/>
      <c r="R169" s="439"/>
      <c r="S169" s="439"/>
      <c r="T169" s="439" t="s">
        <v>748</v>
      </c>
      <c r="U169" s="439"/>
      <c r="V169" s="439"/>
      <c r="W169" s="439"/>
      <c r="X169" s="439"/>
      <c r="Y169" s="439"/>
      <c r="Z169" s="439"/>
      <c r="AA169" s="439"/>
      <c r="AB169" s="439"/>
      <c r="AC169" s="439"/>
      <c r="AD169" s="439"/>
      <c r="AE169" s="439"/>
      <c r="AF169" s="439"/>
      <c r="AG169" s="439"/>
      <c r="AH169" s="439"/>
      <c r="AI169" s="450"/>
      <c r="AJ169" s="450"/>
      <c r="AK169" s="450"/>
      <c r="AL169" s="450"/>
      <c r="AM169" s="450"/>
      <c r="AN169" s="450"/>
      <c r="AO169" s="450"/>
      <c r="AP169" s="450" t="s">
        <v>976</v>
      </c>
      <c r="AQ169" s="450"/>
      <c r="AR169" s="450"/>
      <c r="AS169" s="450"/>
      <c r="AT169" s="450"/>
      <c r="AU169" s="450"/>
      <c r="AV169" s="450"/>
      <c r="AW169" s="450"/>
      <c r="AX169" s="450"/>
      <c r="AY169" s="450"/>
      <c r="AZ169" s="450"/>
      <c r="BA169" s="450"/>
      <c r="BB169" s="450"/>
      <c r="BC169" s="450"/>
      <c r="BD169" s="450"/>
      <c r="BE169" s="450"/>
      <c r="BF169" s="450"/>
      <c r="BG169" s="477"/>
      <c r="BH169" s="478"/>
      <c r="BI169" s="478"/>
      <c r="BJ169" s="478"/>
      <c r="BK169" s="478"/>
      <c r="BL169" s="478"/>
      <c r="BM169" s="479"/>
      <c r="BN169" s="477"/>
      <c r="BO169" s="478"/>
      <c r="BP169" s="478"/>
      <c r="BQ169" s="478"/>
      <c r="BR169" s="478"/>
      <c r="BS169" s="478"/>
      <c r="BT169" s="479"/>
      <c r="BU169" s="450"/>
      <c r="BV169" s="450"/>
      <c r="BW169" s="450"/>
      <c r="BX169" s="450"/>
      <c r="BY169" s="450"/>
      <c r="BZ169" s="450"/>
      <c r="CA169" s="450"/>
      <c r="CB169" s="450"/>
      <c r="CC169" s="450"/>
      <c r="CD169" s="450"/>
      <c r="CE169" s="450"/>
      <c r="CF169" s="450"/>
      <c r="CG169" s="450"/>
      <c r="CH169" s="450"/>
      <c r="CI169" s="450"/>
      <c r="CJ169" s="450"/>
    </row>
    <row r="170" spans="5:88" ht="14.25" customHeight="1" x14ac:dyDescent="0.4">
      <c r="E170" s="439">
        <v>51</v>
      </c>
      <c r="F170" s="439"/>
      <c r="G170" s="439"/>
      <c r="H170" s="439"/>
      <c r="I170" s="439"/>
      <c r="J170" s="439"/>
      <c r="K170" s="439"/>
      <c r="L170" s="439"/>
      <c r="M170" s="439"/>
      <c r="N170" s="439"/>
      <c r="O170" s="439"/>
      <c r="P170" s="439"/>
      <c r="Q170" s="439"/>
      <c r="R170" s="439"/>
      <c r="S170" s="439"/>
      <c r="T170" s="439" t="s">
        <v>749</v>
      </c>
      <c r="U170" s="439"/>
      <c r="V170" s="439"/>
      <c r="W170" s="439"/>
      <c r="X170" s="439"/>
      <c r="Y170" s="439"/>
      <c r="Z170" s="439"/>
      <c r="AA170" s="439"/>
      <c r="AB170" s="439"/>
      <c r="AC170" s="439"/>
      <c r="AD170" s="439"/>
      <c r="AE170" s="439"/>
      <c r="AF170" s="439"/>
      <c r="AG170" s="439"/>
      <c r="AH170" s="439"/>
      <c r="AI170" s="450"/>
      <c r="AJ170" s="450"/>
      <c r="AK170" s="450"/>
      <c r="AL170" s="450"/>
      <c r="AM170" s="450"/>
      <c r="AN170" s="450"/>
      <c r="AO170" s="450"/>
      <c r="AP170" s="450" t="s">
        <v>976</v>
      </c>
      <c r="AQ170" s="450"/>
      <c r="AR170" s="450"/>
      <c r="AS170" s="450"/>
      <c r="AT170" s="450"/>
      <c r="AU170" s="450"/>
      <c r="AV170" s="450"/>
      <c r="AW170" s="450"/>
      <c r="AX170" s="450"/>
      <c r="AY170" s="450"/>
      <c r="AZ170" s="450"/>
      <c r="BA170" s="450"/>
      <c r="BB170" s="450"/>
      <c r="BC170" s="450"/>
      <c r="BD170" s="450"/>
      <c r="BE170" s="450"/>
      <c r="BF170" s="450"/>
      <c r="BG170" s="477"/>
      <c r="BH170" s="478"/>
      <c r="BI170" s="478"/>
      <c r="BJ170" s="478"/>
      <c r="BK170" s="478"/>
      <c r="BL170" s="478"/>
      <c r="BM170" s="479"/>
      <c r="BN170" s="477"/>
      <c r="BO170" s="478"/>
      <c r="BP170" s="478"/>
      <c r="BQ170" s="478"/>
      <c r="BR170" s="478"/>
      <c r="BS170" s="478"/>
      <c r="BT170" s="479"/>
      <c r="BU170" s="450"/>
      <c r="BV170" s="450"/>
      <c r="BW170" s="450"/>
      <c r="BX170" s="450"/>
      <c r="BY170" s="450"/>
      <c r="BZ170" s="450"/>
      <c r="CA170" s="450"/>
      <c r="CB170" s="450"/>
      <c r="CC170" s="450"/>
      <c r="CD170" s="450"/>
      <c r="CE170" s="450"/>
      <c r="CF170" s="450"/>
      <c r="CG170" s="450"/>
      <c r="CH170" s="450"/>
      <c r="CI170" s="450"/>
      <c r="CJ170" s="450"/>
    </row>
    <row r="171" spans="5:88" ht="14.25" customHeight="1" x14ac:dyDescent="0.4">
      <c r="E171" s="439">
        <v>52</v>
      </c>
      <c r="F171" s="439"/>
      <c r="G171" s="439"/>
      <c r="H171" s="439"/>
      <c r="I171" s="439"/>
      <c r="J171" s="439"/>
      <c r="K171" s="439"/>
      <c r="L171" s="439"/>
      <c r="M171" s="439"/>
      <c r="N171" s="439"/>
      <c r="O171" s="439"/>
      <c r="P171" s="439"/>
      <c r="Q171" s="439"/>
      <c r="R171" s="439"/>
      <c r="S171" s="439"/>
      <c r="T171" s="439" t="s">
        <v>750</v>
      </c>
      <c r="U171" s="439"/>
      <c r="V171" s="439"/>
      <c r="W171" s="439"/>
      <c r="X171" s="439"/>
      <c r="Y171" s="439"/>
      <c r="Z171" s="439"/>
      <c r="AA171" s="439"/>
      <c r="AB171" s="439"/>
      <c r="AC171" s="439"/>
      <c r="AD171" s="439"/>
      <c r="AE171" s="439"/>
      <c r="AF171" s="439"/>
      <c r="AG171" s="439"/>
      <c r="AH171" s="439"/>
      <c r="AI171" s="450"/>
      <c r="AJ171" s="450"/>
      <c r="AK171" s="450"/>
      <c r="AL171" s="450"/>
      <c r="AM171" s="450"/>
      <c r="AN171" s="450"/>
      <c r="AO171" s="450"/>
      <c r="AP171" s="450"/>
      <c r="AQ171" s="450"/>
      <c r="AR171" s="450"/>
      <c r="AS171" s="450" t="s">
        <v>976</v>
      </c>
      <c r="AT171" s="450"/>
      <c r="AU171" s="450"/>
      <c r="AV171" s="450"/>
      <c r="AW171" s="450"/>
      <c r="AX171" s="450"/>
      <c r="AY171" s="450"/>
      <c r="AZ171" s="450"/>
      <c r="BA171" s="450"/>
      <c r="BB171" s="450"/>
      <c r="BC171" s="450"/>
      <c r="BD171" s="450"/>
      <c r="BE171" s="450"/>
      <c r="BF171" s="450"/>
      <c r="BG171" s="477"/>
      <c r="BH171" s="478"/>
      <c r="BI171" s="478"/>
      <c r="BJ171" s="478"/>
      <c r="BK171" s="478"/>
      <c r="BL171" s="478"/>
      <c r="BM171" s="479"/>
      <c r="BN171" s="477"/>
      <c r="BO171" s="478"/>
      <c r="BP171" s="478"/>
      <c r="BQ171" s="478"/>
      <c r="BR171" s="478"/>
      <c r="BS171" s="478"/>
      <c r="BT171" s="479"/>
      <c r="BU171" s="450"/>
      <c r="BV171" s="450"/>
      <c r="BW171" s="450"/>
      <c r="BX171" s="450"/>
      <c r="BY171" s="450"/>
      <c r="BZ171" s="450"/>
      <c r="CA171" s="450"/>
      <c r="CB171" s="450"/>
      <c r="CC171" s="450"/>
      <c r="CD171" s="450"/>
      <c r="CE171" s="450"/>
      <c r="CF171" s="450"/>
      <c r="CG171" s="450"/>
      <c r="CH171" s="450"/>
      <c r="CI171" s="450"/>
      <c r="CJ171" s="450"/>
    </row>
    <row r="172" spans="5:88" ht="14.25" customHeight="1" x14ac:dyDescent="0.4">
      <c r="E172" s="439">
        <v>53</v>
      </c>
      <c r="F172" s="439"/>
      <c r="G172" s="439"/>
      <c r="H172" s="439"/>
      <c r="I172" s="439"/>
      <c r="J172" s="439"/>
      <c r="K172" s="439"/>
      <c r="L172" s="439"/>
      <c r="M172" s="439"/>
      <c r="N172" s="439"/>
      <c r="O172" s="439"/>
      <c r="P172" s="439"/>
      <c r="Q172" s="439"/>
      <c r="R172" s="439"/>
      <c r="S172" s="439"/>
      <c r="T172" s="439" t="s">
        <v>751</v>
      </c>
      <c r="U172" s="439"/>
      <c r="V172" s="439"/>
      <c r="W172" s="439"/>
      <c r="X172" s="439"/>
      <c r="Y172" s="439"/>
      <c r="Z172" s="439"/>
      <c r="AA172" s="439"/>
      <c r="AB172" s="439"/>
      <c r="AC172" s="439"/>
      <c r="AD172" s="439"/>
      <c r="AE172" s="439"/>
      <c r="AF172" s="439"/>
      <c r="AG172" s="439"/>
      <c r="AH172" s="439"/>
      <c r="AI172" s="450"/>
      <c r="AJ172" s="450"/>
      <c r="AK172" s="450"/>
      <c r="AL172" s="450"/>
      <c r="AM172" s="450"/>
      <c r="AN172" s="450"/>
      <c r="AO172" s="450"/>
      <c r="AP172" s="450" t="s">
        <v>976</v>
      </c>
      <c r="AQ172" s="450"/>
      <c r="AR172" s="450"/>
      <c r="AS172" s="450"/>
      <c r="AT172" s="450"/>
      <c r="AU172" s="450"/>
      <c r="AV172" s="450"/>
      <c r="AW172" s="450"/>
      <c r="AX172" s="450"/>
      <c r="AY172" s="450"/>
      <c r="AZ172" s="450"/>
      <c r="BA172" s="450"/>
      <c r="BB172" s="450"/>
      <c r="BC172" s="450"/>
      <c r="BD172" s="450"/>
      <c r="BE172" s="450"/>
      <c r="BF172" s="450"/>
      <c r="BG172" s="477"/>
      <c r="BH172" s="478"/>
      <c r="BI172" s="478"/>
      <c r="BJ172" s="478"/>
      <c r="BK172" s="478"/>
      <c r="BL172" s="478"/>
      <c r="BM172" s="479"/>
      <c r="BN172" s="477"/>
      <c r="BO172" s="478"/>
      <c r="BP172" s="478"/>
      <c r="BQ172" s="478"/>
      <c r="BR172" s="478"/>
      <c r="BS172" s="478"/>
      <c r="BT172" s="479"/>
      <c r="BU172" s="450"/>
      <c r="BV172" s="450"/>
      <c r="BW172" s="450"/>
      <c r="BX172" s="450"/>
      <c r="BY172" s="450"/>
      <c r="BZ172" s="450"/>
      <c r="CA172" s="450"/>
      <c r="CB172" s="450"/>
      <c r="CC172" s="450"/>
      <c r="CD172" s="450"/>
      <c r="CE172" s="450"/>
      <c r="CF172" s="450"/>
      <c r="CG172" s="450"/>
      <c r="CH172" s="450"/>
      <c r="CI172" s="450"/>
      <c r="CJ172" s="450"/>
    </row>
    <row r="173" spans="5:88" ht="14.25" customHeight="1" x14ac:dyDescent="0.4">
      <c r="E173" s="439">
        <v>54</v>
      </c>
      <c r="F173" s="439"/>
      <c r="G173" s="439"/>
      <c r="H173" s="439"/>
      <c r="I173" s="439"/>
      <c r="J173" s="439"/>
      <c r="K173" s="439"/>
      <c r="L173" s="439"/>
      <c r="M173" s="439"/>
      <c r="N173" s="439"/>
      <c r="O173" s="439"/>
      <c r="P173" s="439"/>
      <c r="Q173" s="439"/>
      <c r="R173" s="439"/>
      <c r="S173" s="439"/>
      <c r="T173" s="439" t="s">
        <v>752</v>
      </c>
      <c r="U173" s="439"/>
      <c r="V173" s="439"/>
      <c r="W173" s="439"/>
      <c r="X173" s="439"/>
      <c r="Y173" s="439"/>
      <c r="Z173" s="439"/>
      <c r="AA173" s="439"/>
      <c r="AB173" s="439"/>
      <c r="AC173" s="439"/>
      <c r="AD173" s="439"/>
      <c r="AE173" s="439"/>
      <c r="AF173" s="439"/>
      <c r="AG173" s="439"/>
      <c r="AH173" s="439"/>
      <c r="AI173" s="450"/>
      <c r="AJ173" s="450"/>
      <c r="AK173" s="450"/>
      <c r="AL173" s="450"/>
      <c r="AM173" s="450"/>
      <c r="AN173" s="450"/>
      <c r="AO173" s="450"/>
      <c r="AP173" s="450" t="s">
        <v>976</v>
      </c>
      <c r="AQ173" s="450"/>
      <c r="AR173" s="450"/>
      <c r="AS173" s="450"/>
      <c r="AT173" s="450"/>
      <c r="AU173" s="450"/>
      <c r="AV173" s="450"/>
      <c r="AW173" s="450"/>
      <c r="AX173" s="450"/>
      <c r="AY173" s="450"/>
      <c r="AZ173" s="450"/>
      <c r="BA173" s="450"/>
      <c r="BB173" s="450"/>
      <c r="BC173" s="450"/>
      <c r="BD173" s="450"/>
      <c r="BE173" s="450"/>
      <c r="BF173" s="450"/>
      <c r="BG173" s="477"/>
      <c r="BH173" s="478"/>
      <c r="BI173" s="478"/>
      <c r="BJ173" s="478"/>
      <c r="BK173" s="478"/>
      <c r="BL173" s="478"/>
      <c r="BM173" s="479"/>
      <c r="BN173" s="477"/>
      <c r="BO173" s="478"/>
      <c r="BP173" s="478"/>
      <c r="BQ173" s="478"/>
      <c r="BR173" s="478"/>
      <c r="BS173" s="478"/>
      <c r="BT173" s="479"/>
      <c r="BU173" s="450"/>
      <c r="BV173" s="450"/>
      <c r="BW173" s="450"/>
      <c r="BX173" s="450"/>
      <c r="BY173" s="450"/>
      <c r="BZ173" s="450"/>
      <c r="CA173" s="450"/>
      <c r="CB173" s="450"/>
      <c r="CC173" s="450"/>
      <c r="CD173" s="450"/>
      <c r="CE173" s="450"/>
      <c r="CF173" s="450"/>
      <c r="CG173" s="450"/>
      <c r="CH173" s="450"/>
      <c r="CI173" s="450"/>
      <c r="CJ173" s="450"/>
    </row>
    <row r="174" spans="5:88" ht="14.25" customHeight="1" x14ac:dyDescent="0.4">
      <c r="E174" s="439">
        <v>55</v>
      </c>
      <c r="F174" s="439"/>
      <c r="G174" s="439"/>
      <c r="H174" s="439"/>
      <c r="I174" s="439"/>
      <c r="J174" s="439"/>
      <c r="K174" s="439"/>
      <c r="L174" s="439"/>
      <c r="M174" s="439"/>
      <c r="N174" s="439"/>
      <c r="O174" s="439"/>
      <c r="P174" s="439"/>
      <c r="Q174" s="439"/>
      <c r="R174" s="439"/>
      <c r="S174" s="439"/>
      <c r="T174" s="439" t="s">
        <v>753</v>
      </c>
      <c r="U174" s="439"/>
      <c r="V174" s="439"/>
      <c r="W174" s="439"/>
      <c r="X174" s="439"/>
      <c r="Y174" s="439"/>
      <c r="Z174" s="439"/>
      <c r="AA174" s="439"/>
      <c r="AB174" s="439"/>
      <c r="AC174" s="439"/>
      <c r="AD174" s="439"/>
      <c r="AE174" s="439"/>
      <c r="AF174" s="439"/>
      <c r="AG174" s="439"/>
      <c r="AH174" s="439"/>
      <c r="AI174" s="450"/>
      <c r="AJ174" s="450"/>
      <c r="AK174" s="450"/>
      <c r="AL174" s="450"/>
      <c r="AM174" s="450"/>
      <c r="AN174" s="450"/>
      <c r="AO174" s="450"/>
      <c r="AP174" s="450" t="s">
        <v>976</v>
      </c>
      <c r="AQ174" s="450"/>
      <c r="AR174" s="450"/>
      <c r="AS174" s="450"/>
      <c r="AT174" s="450"/>
      <c r="AU174" s="450"/>
      <c r="AV174" s="450"/>
      <c r="AW174" s="450"/>
      <c r="AX174" s="450"/>
      <c r="AY174" s="450"/>
      <c r="AZ174" s="450"/>
      <c r="BA174" s="450"/>
      <c r="BB174" s="450"/>
      <c r="BC174" s="450"/>
      <c r="BD174" s="450"/>
      <c r="BE174" s="450"/>
      <c r="BF174" s="450"/>
      <c r="BG174" s="477"/>
      <c r="BH174" s="478"/>
      <c r="BI174" s="478"/>
      <c r="BJ174" s="478"/>
      <c r="BK174" s="478"/>
      <c r="BL174" s="478"/>
      <c r="BM174" s="479"/>
      <c r="BN174" s="477"/>
      <c r="BO174" s="478"/>
      <c r="BP174" s="478"/>
      <c r="BQ174" s="478"/>
      <c r="BR174" s="478"/>
      <c r="BS174" s="478"/>
      <c r="BT174" s="479"/>
      <c r="BU174" s="450"/>
      <c r="BV174" s="450"/>
      <c r="BW174" s="450"/>
      <c r="BX174" s="450"/>
      <c r="BY174" s="450"/>
      <c r="BZ174" s="450"/>
      <c r="CA174" s="450"/>
      <c r="CB174" s="450"/>
      <c r="CC174" s="450"/>
      <c r="CD174" s="450"/>
      <c r="CE174" s="450"/>
      <c r="CF174" s="450"/>
      <c r="CG174" s="450"/>
      <c r="CH174" s="450"/>
      <c r="CI174" s="450"/>
      <c r="CJ174" s="450"/>
    </row>
    <row r="175" spans="5:88" ht="14.25" customHeight="1" x14ac:dyDescent="0.4">
      <c r="E175" s="439">
        <v>56</v>
      </c>
      <c r="F175" s="439"/>
      <c r="G175" s="439"/>
      <c r="H175" s="439"/>
      <c r="I175" s="439"/>
      <c r="J175" s="439"/>
      <c r="K175" s="439"/>
      <c r="L175" s="439"/>
      <c r="M175" s="439"/>
      <c r="N175" s="439"/>
      <c r="O175" s="439"/>
      <c r="P175" s="439"/>
      <c r="Q175" s="439"/>
      <c r="R175" s="439"/>
      <c r="S175" s="439"/>
      <c r="T175" s="439" t="s">
        <v>754</v>
      </c>
      <c r="U175" s="439"/>
      <c r="V175" s="439"/>
      <c r="W175" s="439"/>
      <c r="X175" s="439"/>
      <c r="Y175" s="439"/>
      <c r="Z175" s="439"/>
      <c r="AA175" s="439"/>
      <c r="AB175" s="439"/>
      <c r="AC175" s="439"/>
      <c r="AD175" s="439"/>
      <c r="AE175" s="439"/>
      <c r="AF175" s="439"/>
      <c r="AG175" s="439"/>
      <c r="AH175" s="439"/>
      <c r="AI175" s="450"/>
      <c r="AJ175" s="450"/>
      <c r="AK175" s="450"/>
      <c r="AL175" s="450"/>
      <c r="AM175" s="450"/>
      <c r="AN175" s="450"/>
      <c r="AO175" s="450"/>
      <c r="AP175" s="450" t="s">
        <v>976</v>
      </c>
      <c r="AQ175" s="450"/>
      <c r="AR175" s="450"/>
      <c r="AS175" s="450"/>
      <c r="AT175" s="450"/>
      <c r="AU175" s="450"/>
      <c r="AV175" s="450"/>
      <c r="AW175" s="450"/>
      <c r="AX175" s="450"/>
      <c r="AY175" s="450"/>
      <c r="AZ175" s="450"/>
      <c r="BA175" s="450"/>
      <c r="BB175" s="450"/>
      <c r="BC175" s="450"/>
      <c r="BD175" s="450"/>
      <c r="BE175" s="450"/>
      <c r="BF175" s="450"/>
      <c r="BG175" s="477"/>
      <c r="BH175" s="478"/>
      <c r="BI175" s="478"/>
      <c r="BJ175" s="478"/>
      <c r="BK175" s="478"/>
      <c r="BL175" s="478"/>
      <c r="BM175" s="479"/>
      <c r="BN175" s="477"/>
      <c r="BO175" s="478"/>
      <c r="BP175" s="478"/>
      <c r="BQ175" s="478"/>
      <c r="BR175" s="478"/>
      <c r="BS175" s="478"/>
      <c r="BT175" s="479"/>
      <c r="BU175" s="450"/>
      <c r="BV175" s="450"/>
      <c r="BW175" s="450"/>
      <c r="BX175" s="450"/>
      <c r="BY175" s="450"/>
      <c r="BZ175" s="450"/>
      <c r="CA175" s="450"/>
      <c r="CB175" s="450"/>
      <c r="CC175" s="450"/>
      <c r="CD175" s="450"/>
      <c r="CE175" s="450"/>
      <c r="CF175" s="450"/>
      <c r="CG175" s="450"/>
      <c r="CH175" s="450"/>
      <c r="CI175" s="450"/>
      <c r="CJ175" s="450"/>
    </row>
    <row r="176" spans="5:88" ht="14.25" customHeight="1" x14ac:dyDescent="0.4">
      <c r="E176" s="439">
        <v>57</v>
      </c>
      <c r="F176" s="439"/>
      <c r="G176" s="439"/>
      <c r="H176" s="439"/>
      <c r="I176" s="439"/>
      <c r="J176" s="439"/>
      <c r="K176" s="439"/>
      <c r="L176" s="439"/>
      <c r="M176" s="439"/>
      <c r="N176" s="439"/>
      <c r="O176" s="439"/>
      <c r="P176" s="439"/>
      <c r="Q176" s="439"/>
      <c r="R176" s="439"/>
      <c r="S176" s="439"/>
      <c r="T176" s="439" t="s">
        <v>755</v>
      </c>
      <c r="U176" s="439"/>
      <c r="V176" s="439"/>
      <c r="W176" s="439"/>
      <c r="X176" s="439"/>
      <c r="Y176" s="439"/>
      <c r="Z176" s="439"/>
      <c r="AA176" s="439"/>
      <c r="AB176" s="439"/>
      <c r="AC176" s="439"/>
      <c r="AD176" s="439"/>
      <c r="AE176" s="439"/>
      <c r="AF176" s="439"/>
      <c r="AG176" s="439"/>
      <c r="AH176" s="439"/>
      <c r="AI176" s="450"/>
      <c r="AJ176" s="450"/>
      <c r="AK176" s="450"/>
      <c r="AL176" s="450"/>
      <c r="AM176" s="450"/>
      <c r="AN176" s="450"/>
      <c r="AO176" s="450"/>
      <c r="AP176" s="450"/>
      <c r="AQ176" s="450"/>
      <c r="AR176" s="450"/>
      <c r="AS176" s="450" t="s">
        <v>976</v>
      </c>
      <c r="AT176" s="450"/>
      <c r="AU176" s="450"/>
      <c r="AV176" s="450"/>
      <c r="AW176" s="450"/>
      <c r="AX176" s="450"/>
      <c r="AY176" s="450"/>
      <c r="AZ176" s="450"/>
      <c r="BA176" s="450"/>
      <c r="BB176" s="450"/>
      <c r="BC176" s="450"/>
      <c r="BD176" s="450"/>
      <c r="BE176" s="450"/>
      <c r="BF176" s="450"/>
      <c r="BG176" s="477"/>
      <c r="BH176" s="478"/>
      <c r="BI176" s="478"/>
      <c r="BJ176" s="478"/>
      <c r="BK176" s="478"/>
      <c r="BL176" s="478"/>
      <c r="BM176" s="479"/>
      <c r="BN176" s="477"/>
      <c r="BO176" s="478"/>
      <c r="BP176" s="478"/>
      <c r="BQ176" s="478"/>
      <c r="BR176" s="478"/>
      <c r="BS176" s="478"/>
      <c r="BT176" s="479"/>
      <c r="BU176" s="450"/>
      <c r="BV176" s="450"/>
      <c r="BW176" s="450"/>
      <c r="BX176" s="450"/>
      <c r="BY176" s="450"/>
      <c r="BZ176" s="450"/>
      <c r="CA176" s="450"/>
      <c r="CB176" s="450"/>
      <c r="CC176" s="450"/>
      <c r="CD176" s="450"/>
      <c r="CE176" s="450"/>
      <c r="CF176" s="450"/>
      <c r="CG176" s="450"/>
      <c r="CH176" s="450"/>
      <c r="CI176" s="450"/>
      <c r="CJ176" s="450"/>
    </row>
    <row r="177" spans="5:88" ht="14.25" customHeight="1" x14ac:dyDescent="0.4">
      <c r="E177" s="439">
        <v>58</v>
      </c>
      <c r="F177" s="439"/>
      <c r="G177" s="439"/>
      <c r="H177" s="439"/>
      <c r="I177" s="439"/>
      <c r="J177" s="439"/>
      <c r="K177" s="439"/>
      <c r="L177" s="439"/>
      <c r="M177" s="439"/>
      <c r="N177" s="439"/>
      <c r="O177" s="439"/>
      <c r="P177" s="439"/>
      <c r="Q177" s="439"/>
      <c r="R177" s="439"/>
      <c r="S177" s="439"/>
      <c r="T177" s="439" t="s">
        <v>756</v>
      </c>
      <c r="U177" s="439"/>
      <c r="V177" s="439"/>
      <c r="W177" s="439"/>
      <c r="X177" s="439"/>
      <c r="Y177" s="439"/>
      <c r="Z177" s="439"/>
      <c r="AA177" s="439"/>
      <c r="AB177" s="439"/>
      <c r="AC177" s="439"/>
      <c r="AD177" s="439"/>
      <c r="AE177" s="439"/>
      <c r="AF177" s="439"/>
      <c r="AG177" s="439"/>
      <c r="AH177" s="439"/>
      <c r="AI177" s="450"/>
      <c r="AJ177" s="450"/>
      <c r="AK177" s="450"/>
      <c r="AL177" s="450"/>
      <c r="AM177" s="450"/>
      <c r="AN177" s="450"/>
      <c r="AO177" s="450"/>
      <c r="AP177" s="450" t="s">
        <v>976</v>
      </c>
      <c r="AQ177" s="450"/>
      <c r="AR177" s="450"/>
      <c r="AS177" s="450"/>
      <c r="AT177" s="450"/>
      <c r="AU177" s="450"/>
      <c r="AV177" s="450"/>
      <c r="AW177" s="450"/>
      <c r="AX177" s="450"/>
      <c r="AY177" s="450"/>
      <c r="AZ177" s="450"/>
      <c r="BA177" s="450"/>
      <c r="BB177" s="450"/>
      <c r="BC177" s="450"/>
      <c r="BD177" s="450"/>
      <c r="BE177" s="450"/>
      <c r="BF177" s="450"/>
      <c r="BG177" s="477"/>
      <c r="BH177" s="478"/>
      <c r="BI177" s="478"/>
      <c r="BJ177" s="478"/>
      <c r="BK177" s="478"/>
      <c r="BL177" s="478"/>
      <c r="BM177" s="479"/>
      <c r="BN177" s="477"/>
      <c r="BO177" s="478"/>
      <c r="BP177" s="478"/>
      <c r="BQ177" s="478"/>
      <c r="BR177" s="478"/>
      <c r="BS177" s="478"/>
      <c r="BT177" s="479"/>
      <c r="BU177" s="450"/>
      <c r="BV177" s="450"/>
      <c r="BW177" s="450"/>
      <c r="BX177" s="450"/>
      <c r="BY177" s="450"/>
      <c r="BZ177" s="450"/>
      <c r="CA177" s="450"/>
      <c r="CB177" s="450"/>
      <c r="CC177" s="450"/>
      <c r="CD177" s="450"/>
      <c r="CE177" s="450"/>
      <c r="CF177" s="450"/>
      <c r="CG177" s="450"/>
      <c r="CH177" s="450"/>
      <c r="CI177" s="450"/>
      <c r="CJ177" s="450"/>
    </row>
    <row r="178" spans="5:88" ht="14.25" customHeight="1" x14ac:dyDescent="0.4">
      <c r="E178" s="439">
        <v>59</v>
      </c>
      <c r="F178" s="439"/>
      <c r="G178" s="439"/>
      <c r="H178" s="439"/>
      <c r="I178" s="439"/>
      <c r="J178" s="439"/>
      <c r="K178" s="439"/>
      <c r="L178" s="439"/>
      <c r="M178" s="439"/>
      <c r="N178" s="439"/>
      <c r="O178" s="439"/>
      <c r="P178" s="439"/>
      <c r="Q178" s="439"/>
      <c r="R178" s="439"/>
      <c r="S178" s="439"/>
      <c r="T178" s="439" t="s">
        <v>757</v>
      </c>
      <c r="U178" s="439"/>
      <c r="V178" s="439"/>
      <c r="W178" s="439"/>
      <c r="X178" s="439"/>
      <c r="Y178" s="439"/>
      <c r="Z178" s="439"/>
      <c r="AA178" s="439"/>
      <c r="AB178" s="439"/>
      <c r="AC178" s="439"/>
      <c r="AD178" s="439"/>
      <c r="AE178" s="439"/>
      <c r="AF178" s="439"/>
      <c r="AG178" s="439"/>
      <c r="AH178" s="439"/>
      <c r="AI178" s="450"/>
      <c r="AJ178" s="450"/>
      <c r="AK178" s="450"/>
      <c r="AL178" s="450"/>
      <c r="AM178" s="450"/>
      <c r="AN178" s="450"/>
      <c r="AO178" s="450"/>
      <c r="AP178" s="450"/>
      <c r="AQ178" s="450"/>
      <c r="AR178" s="450"/>
      <c r="AS178" s="450" t="s">
        <v>976</v>
      </c>
      <c r="AT178" s="450"/>
      <c r="AU178" s="450"/>
      <c r="AV178" s="450"/>
      <c r="AW178" s="450"/>
      <c r="AX178" s="450"/>
      <c r="AY178" s="450"/>
      <c r="AZ178" s="450"/>
      <c r="BA178" s="450"/>
      <c r="BB178" s="450"/>
      <c r="BC178" s="450"/>
      <c r="BD178" s="450"/>
      <c r="BE178" s="450"/>
      <c r="BF178" s="450"/>
      <c r="BG178" s="477"/>
      <c r="BH178" s="478"/>
      <c r="BI178" s="478"/>
      <c r="BJ178" s="478"/>
      <c r="BK178" s="478"/>
      <c r="BL178" s="478"/>
      <c r="BM178" s="479"/>
      <c r="BN178" s="477"/>
      <c r="BO178" s="478"/>
      <c r="BP178" s="478"/>
      <c r="BQ178" s="478"/>
      <c r="BR178" s="478"/>
      <c r="BS178" s="478"/>
      <c r="BT178" s="479"/>
      <c r="BU178" s="450"/>
      <c r="BV178" s="450"/>
      <c r="BW178" s="450"/>
      <c r="BX178" s="450"/>
      <c r="BY178" s="450"/>
      <c r="BZ178" s="450"/>
      <c r="CA178" s="450"/>
      <c r="CB178" s="450"/>
      <c r="CC178" s="450"/>
      <c r="CD178" s="450"/>
      <c r="CE178" s="450"/>
      <c r="CF178" s="450"/>
      <c r="CG178" s="450"/>
      <c r="CH178" s="450"/>
      <c r="CI178" s="450"/>
      <c r="CJ178" s="450"/>
    </row>
    <row r="179" spans="5:88" ht="14.25" customHeight="1" x14ac:dyDescent="0.4">
      <c r="E179" s="439">
        <v>60</v>
      </c>
      <c r="F179" s="439"/>
      <c r="G179" s="439"/>
      <c r="H179" s="439"/>
      <c r="I179" s="439"/>
      <c r="J179" s="439"/>
      <c r="K179" s="439"/>
      <c r="L179" s="439"/>
      <c r="M179" s="439"/>
      <c r="N179" s="439"/>
      <c r="O179" s="439"/>
      <c r="P179" s="439"/>
      <c r="Q179" s="439"/>
      <c r="R179" s="439"/>
      <c r="S179" s="439"/>
      <c r="T179" s="439" t="s">
        <v>758</v>
      </c>
      <c r="U179" s="439"/>
      <c r="V179" s="439"/>
      <c r="W179" s="439"/>
      <c r="X179" s="439"/>
      <c r="Y179" s="439"/>
      <c r="Z179" s="439"/>
      <c r="AA179" s="439"/>
      <c r="AB179" s="439"/>
      <c r="AC179" s="439"/>
      <c r="AD179" s="439"/>
      <c r="AE179" s="439"/>
      <c r="AF179" s="439"/>
      <c r="AG179" s="439"/>
      <c r="AH179" s="439"/>
      <c r="AI179" s="450"/>
      <c r="AJ179" s="450"/>
      <c r="AK179" s="450"/>
      <c r="AL179" s="450"/>
      <c r="AM179" s="450"/>
      <c r="AN179" s="450"/>
      <c r="AO179" s="450"/>
      <c r="AP179" s="450" t="s">
        <v>976</v>
      </c>
      <c r="AQ179" s="450"/>
      <c r="AR179" s="450"/>
      <c r="AS179" s="450"/>
      <c r="AT179" s="450"/>
      <c r="AU179" s="450"/>
      <c r="AV179" s="450"/>
      <c r="AW179" s="450"/>
      <c r="AX179" s="450"/>
      <c r="AY179" s="450"/>
      <c r="AZ179" s="450"/>
      <c r="BA179" s="450"/>
      <c r="BB179" s="450"/>
      <c r="BC179" s="450"/>
      <c r="BD179" s="450"/>
      <c r="BE179" s="450"/>
      <c r="BF179" s="450"/>
      <c r="BG179" s="477"/>
      <c r="BH179" s="478"/>
      <c r="BI179" s="478"/>
      <c r="BJ179" s="478"/>
      <c r="BK179" s="478"/>
      <c r="BL179" s="478"/>
      <c r="BM179" s="479"/>
      <c r="BN179" s="477"/>
      <c r="BO179" s="478"/>
      <c r="BP179" s="478"/>
      <c r="BQ179" s="478"/>
      <c r="BR179" s="478"/>
      <c r="BS179" s="478"/>
      <c r="BT179" s="479"/>
      <c r="BU179" s="450"/>
      <c r="BV179" s="450"/>
      <c r="BW179" s="450"/>
      <c r="BX179" s="450"/>
      <c r="BY179" s="450"/>
      <c r="BZ179" s="450"/>
      <c r="CA179" s="450"/>
      <c r="CB179" s="450"/>
      <c r="CC179" s="450"/>
      <c r="CD179" s="450"/>
      <c r="CE179" s="450"/>
      <c r="CF179" s="450"/>
      <c r="CG179" s="450"/>
      <c r="CH179" s="450"/>
      <c r="CI179" s="450"/>
      <c r="CJ179" s="450"/>
    </row>
    <row r="180" spans="5:88" ht="14.25" customHeight="1" x14ac:dyDescent="0.4">
      <c r="E180" s="439">
        <v>61</v>
      </c>
      <c r="F180" s="439"/>
      <c r="G180" s="439"/>
      <c r="H180" s="439"/>
      <c r="I180" s="439"/>
      <c r="J180" s="439"/>
      <c r="K180" s="439"/>
      <c r="L180" s="439"/>
      <c r="M180" s="439"/>
      <c r="N180" s="439"/>
      <c r="O180" s="439"/>
      <c r="P180" s="439"/>
      <c r="Q180" s="439"/>
      <c r="R180" s="439"/>
      <c r="S180" s="439"/>
      <c r="T180" s="439" t="s">
        <v>759</v>
      </c>
      <c r="U180" s="439"/>
      <c r="V180" s="439"/>
      <c r="W180" s="439"/>
      <c r="X180" s="439"/>
      <c r="Y180" s="439"/>
      <c r="Z180" s="439"/>
      <c r="AA180" s="439"/>
      <c r="AB180" s="439"/>
      <c r="AC180" s="439"/>
      <c r="AD180" s="439"/>
      <c r="AE180" s="439"/>
      <c r="AF180" s="439"/>
      <c r="AG180" s="439"/>
      <c r="AH180" s="439"/>
      <c r="AI180" s="450"/>
      <c r="AJ180" s="450"/>
      <c r="AK180" s="450"/>
      <c r="AL180" s="450"/>
      <c r="AM180" s="450"/>
      <c r="AN180" s="450"/>
      <c r="AO180" s="450"/>
      <c r="AP180" s="450" t="s">
        <v>976</v>
      </c>
      <c r="AQ180" s="450"/>
      <c r="AR180" s="450"/>
      <c r="AS180" s="450"/>
      <c r="AT180" s="450"/>
      <c r="AU180" s="450"/>
      <c r="AV180" s="450"/>
      <c r="AW180" s="450"/>
      <c r="AX180" s="450"/>
      <c r="AY180" s="450"/>
      <c r="AZ180" s="450"/>
      <c r="BA180" s="450"/>
      <c r="BB180" s="450"/>
      <c r="BC180" s="450"/>
      <c r="BD180" s="450"/>
      <c r="BE180" s="450"/>
      <c r="BF180" s="450"/>
      <c r="BG180" s="477"/>
      <c r="BH180" s="478"/>
      <c r="BI180" s="478"/>
      <c r="BJ180" s="478"/>
      <c r="BK180" s="478"/>
      <c r="BL180" s="478"/>
      <c r="BM180" s="479"/>
      <c r="BN180" s="477"/>
      <c r="BO180" s="478"/>
      <c r="BP180" s="478"/>
      <c r="BQ180" s="478"/>
      <c r="BR180" s="478"/>
      <c r="BS180" s="478"/>
      <c r="BT180" s="479"/>
      <c r="BU180" s="450"/>
      <c r="BV180" s="450"/>
      <c r="BW180" s="450"/>
      <c r="BX180" s="450"/>
      <c r="BY180" s="450"/>
      <c r="BZ180" s="450"/>
      <c r="CA180" s="450"/>
      <c r="CB180" s="450"/>
      <c r="CC180" s="450"/>
      <c r="CD180" s="450"/>
      <c r="CE180" s="450"/>
      <c r="CF180" s="450"/>
      <c r="CG180" s="450"/>
      <c r="CH180" s="450"/>
      <c r="CI180" s="450"/>
      <c r="CJ180" s="450"/>
    </row>
    <row r="181" spans="5:88" ht="14.25" customHeight="1" x14ac:dyDescent="0.4">
      <c r="E181" s="439">
        <v>62</v>
      </c>
      <c r="F181" s="439"/>
      <c r="G181" s="439"/>
      <c r="H181" s="439"/>
      <c r="I181" s="439"/>
      <c r="J181" s="439"/>
      <c r="K181" s="439"/>
      <c r="L181" s="439"/>
      <c r="M181" s="439"/>
      <c r="N181" s="439"/>
      <c r="O181" s="439"/>
      <c r="P181" s="439"/>
      <c r="Q181" s="439"/>
      <c r="R181" s="439"/>
      <c r="S181" s="439"/>
      <c r="T181" s="439" t="s">
        <v>760</v>
      </c>
      <c r="U181" s="439"/>
      <c r="V181" s="439"/>
      <c r="W181" s="439"/>
      <c r="X181" s="439"/>
      <c r="Y181" s="439"/>
      <c r="Z181" s="439"/>
      <c r="AA181" s="439"/>
      <c r="AB181" s="439"/>
      <c r="AC181" s="439"/>
      <c r="AD181" s="439"/>
      <c r="AE181" s="439"/>
      <c r="AF181" s="439"/>
      <c r="AG181" s="439"/>
      <c r="AH181" s="439"/>
      <c r="AI181" s="450"/>
      <c r="AJ181" s="450"/>
      <c r="AK181" s="450"/>
      <c r="AL181" s="450"/>
      <c r="AM181" s="450"/>
      <c r="AN181" s="450"/>
      <c r="AO181" s="450"/>
      <c r="AP181" s="450" t="s">
        <v>976</v>
      </c>
      <c r="AQ181" s="450"/>
      <c r="AR181" s="450"/>
      <c r="AS181" s="450"/>
      <c r="AT181" s="450"/>
      <c r="AU181" s="450"/>
      <c r="AV181" s="450"/>
      <c r="AW181" s="450"/>
      <c r="AX181" s="450"/>
      <c r="AY181" s="450"/>
      <c r="AZ181" s="450"/>
      <c r="BA181" s="450"/>
      <c r="BB181" s="450"/>
      <c r="BC181" s="450"/>
      <c r="BD181" s="450"/>
      <c r="BE181" s="450"/>
      <c r="BF181" s="450"/>
      <c r="BG181" s="477"/>
      <c r="BH181" s="478"/>
      <c r="BI181" s="478"/>
      <c r="BJ181" s="478"/>
      <c r="BK181" s="478"/>
      <c r="BL181" s="478"/>
      <c r="BM181" s="479"/>
      <c r="BN181" s="477"/>
      <c r="BO181" s="478"/>
      <c r="BP181" s="478"/>
      <c r="BQ181" s="478"/>
      <c r="BR181" s="478"/>
      <c r="BS181" s="478"/>
      <c r="BT181" s="479"/>
      <c r="BU181" s="450"/>
      <c r="BV181" s="450"/>
      <c r="BW181" s="450"/>
      <c r="BX181" s="450"/>
      <c r="BY181" s="450"/>
      <c r="BZ181" s="450"/>
      <c r="CA181" s="450"/>
      <c r="CB181" s="450"/>
      <c r="CC181" s="450"/>
      <c r="CD181" s="450"/>
      <c r="CE181" s="450"/>
      <c r="CF181" s="450"/>
      <c r="CG181" s="450"/>
      <c r="CH181" s="450"/>
      <c r="CI181" s="450"/>
      <c r="CJ181" s="450"/>
    </row>
    <row r="182" spans="5:88" ht="14.25" customHeight="1" x14ac:dyDescent="0.4">
      <c r="E182" s="439">
        <v>63</v>
      </c>
      <c r="F182" s="439"/>
      <c r="G182" s="439"/>
      <c r="H182" s="439"/>
      <c r="I182" s="439"/>
      <c r="J182" s="439"/>
      <c r="K182" s="439"/>
      <c r="L182" s="439"/>
      <c r="M182" s="439"/>
      <c r="N182" s="439"/>
      <c r="O182" s="439"/>
      <c r="P182" s="439"/>
      <c r="Q182" s="439"/>
      <c r="R182" s="439"/>
      <c r="S182" s="439"/>
      <c r="T182" s="439" t="s">
        <v>761</v>
      </c>
      <c r="U182" s="439"/>
      <c r="V182" s="439"/>
      <c r="W182" s="439"/>
      <c r="X182" s="439"/>
      <c r="Y182" s="439"/>
      <c r="Z182" s="439"/>
      <c r="AA182" s="439"/>
      <c r="AB182" s="439"/>
      <c r="AC182" s="439"/>
      <c r="AD182" s="439"/>
      <c r="AE182" s="439"/>
      <c r="AF182" s="439"/>
      <c r="AG182" s="439"/>
      <c r="AH182" s="439"/>
      <c r="AI182" s="450"/>
      <c r="AJ182" s="450"/>
      <c r="AK182" s="450"/>
      <c r="AL182" s="450"/>
      <c r="AM182" s="450"/>
      <c r="AN182" s="450"/>
      <c r="AO182" s="450"/>
      <c r="AP182" s="450"/>
      <c r="AQ182" s="450"/>
      <c r="AR182" s="450"/>
      <c r="AS182" s="450" t="s">
        <v>976</v>
      </c>
      <c r="AT182" s="450"/>
      <c r="AU182" s="450"/>
      <c r="AV182" s="450"/>
      <c r="AW182" s="450"/>
      <c r="AX182" s="450"/>
      <c r="AY182" s="450"/>
      <c r="AZ182" s="450"/>
      <c r="BA182" s="450"/>
      <c r="BB182" s="450"/>
      <c r="BC182" s="450"/>
      <c r="BD182" s="450"/>
      <c r="BE182" s="450"/>
      <c r="BF182" s="450"/>
      <c r="BG182" s="477"/>
      <c r="BH182" s="478"/>
      <c r="BI182" s="478"/>
      <c r="BJ182" s="478"/>
      <c r="BK182" s="478"/>
      <c r="BL182" s="478"/>
      <c r="BM182" s="479"/>
      <c r="BN182" s="477"/>
      <c r="BO182" s="478"/>
      <c r="BP182" s="478"/>
      <c r="BQ182" s="478"/>
      <c r="BR182" s="478"/>
      <c r="BS182" s="478"/>
      <c r="BT182" s="479"/>
      <c r="BU182" s="450"/>
      <c r="BV182" s="450"/>
      <c r="BW182" s="450"/>
      <c r="BX182" s="450"/>
      <c r="BY182" s="450"/>
      <c r="BZ182" s="450"/>
      <c r="CA182" s="450"/>
      <c r="CB182" s="450"/>
      <c r="CC182" s="450"/>
      <c r="CD182" s="450"/>
      <c r="CE182" s="450"/>
      <c r="CF182" s="450"/>
      <c r="CG182" s="450"/>
      <c r="CH182" s="450"/>
      <c r="CI182" s="450"/>
      <c r="CJ182" s="450"/>
    </row>
    <row r="183" spans="5:88" ht="14.25" customHeight="1" x14ac:dyDescent="0.4">
      <c r="E183" s="439">
        <v>64</v>
      </c>
      <c r="F183" s="439"/>
      <c r="G183" s="439"/>
      <c r="H183" s="439"/>
      <c r="I183" s="439"/>
      <c r="J183" s="439"/>
      <c r="K183" s="439"/>
      <c r="L183" s="439"/>
      <c r="M183" s="439"/>
      <c r="N183" s="439"/>
      <c r="O183" s="439"/>
      <c r="P183" s="439"/>
      <c r="Q183" s="439"/>
      <c r="R183" s="439"/>
      <c r="S183" s="439"/>
      <c r="T183" s="439" t="s">
        <v>762</v>
      </c>
      <c r="U183" s="439"/>
      <c r="V183" s="439"/>
      <c r="W183" s="439"/>
      <c r="X183" s="439"/>
      <c r="Y183" s="439"/>
      <c r="Z183" s="439"/>
      <c r="AA183" s="439"/>
      <c r="AB183" s="439"/>
      <c r="AC183" s="439"/>
      <c r="AD183" s="439"/>
      <c r="AE183" s="439"/>
      <c r="AF183" s="439"/>
      <c r="AG183" s="439"/>
      <c r="AH183" s="439"/>
      <c r="AI183" s="450"/>
      <c r="AJ183" s="450"/>
      <c r="AK183" s="450"/>
      <c r="AL183" s="450"/>
      <c r="AM183" s="450"/>
      <c r="AN183" s="450"/>
      <c r="AO183" s="450"/>
      <c r="AP183" s="450" t="s">
        <v>976</v>
      </c>
      <c r="AQ183" s="450"/>
      <c r="AR183" s="450"/>
      <c r="AS183" s="450"/>
      <c r="AT183" s="450"/>
      <c r="AU183" s="450"/>
      <c r="AV183" s="450"/>
      <c r="AW183" s="450"/>
      <c r="AX183" s="450"/>
      <c r="AY183" s="450"/>
      <c r="AZ183" s="450"/>
      <c r="BA183" s="450"/>
      <c r="BB183" s="450"/>
      <c r="BC183" s="450"/>
      <c r="BD183" s="450"/>
      <c r="BE183" s="450"/>
      <c r="BF183" s="450"/>
      <c r="BG183" s="477"/>
      <c r="BH183" s="478"/>
      <c r="BI183" s="478"/>
      <c r="BJ183" s="478"/>
      <c r="BK183" s="478"/>
      <c r="BL183" s="478"/>
      <c r="BM183" s="479"/>
      <c r="BN183" s="477"/>
      <c r="BO183" s="478"/>
      <c r="BP183" s="478"/>
      <c r="BQ183" s="478"/>
      <c r="BR183" s="478"/>
      <c r="BS183" s="478"/>
      <c r="BT183" s="479"/>
      <c r="BU183" s="450"/>
      <c r="BV183" s="450"/>
      <c r="BW183" s="450"/>
      <c r="BX183" s="450"/>
      <c r="BY183" s="450"/>
      <c r="BZ183" s="450"/>
      <c r="CA183" s="450"/>
      <c r="CB183" s="450"/>
      <c r="CC183" s="450"/>
      <c r="CD183" s="450"/>
      <c r="CE183" s="450"/>
      <c r="CF183" s="450"/>
      <c r="CG183" s="450"/>
      <c r="CH183" s="450"/>
      <c r="CI183" s="450"/>
      <c r="CJ183" s="450"/>
    </row>
    <row r="184" spans="5:88" ht="14.25" customHeight="1" x14ac:dyDescent="0.4">
      <c r="E184" s="439">
        <v>65</v>
      </c>
      <c r="F184" s="439"/>
      <c r="G184" s="439"/>
      <c r="H184" s="439"/>
      <c r="I184" s="439"/>
      <c r="J184" s="439"/>
      <c r="K184" s="439"/>
      <c r="L184" s="439"/>
      <c r="M184" s="439"/>
      <c r="N184" s="439"/>
      <c r="O184" s="439"/>
      <c r="P184" s="439"/>
      <c r="Q184" s="439"/>
      <c r="R184" s="439"/>
      <c r="S184" s="439"/>
      <c r="T184" s="439" t="s">
        <v>763</v>
      </c>
      <c r="U184" s="439"/>
      <c r="V184" s="439"/>
      <c r="W184" s="439"/>
      <c r="X184" s="439"/>
      <c r="Y184" s="439"/>
      <c r="Z184" s="439"/>
      <c r="AA184" s="439"/>
      <c r="AB184" s="439"/>
      <c r="AC184" s="439"/>
      <c r="AD184" s="439"/>
      <c r="AE184" s="439"/>
      <c r="AF184" s="439"/>
      <c r="AG184" s="439"/>
      <c r="AH184" s="439"/>
      <c r="AI184" s="450"/>
      <c r="AJ184" s="450"/>
      <c r="AK184" s="450"/>
      <c r="AL184" s="450"/>
      <c r="AM184" s="450"/>
      <c r="AN184" s="450"/>
      <c r="AO184" s="450"/>
      <c r="AP184" s="450" t="s">
        <v>976</v>
      </c>
      <c r="AQ184" s="450"/>
      <c r="AR184" s="450"/>
      <c r="AS184" s="450"/>
      <c r="AT184" s="450"/>
      <c r="AU184" s="450"/>
      <c r="AV184" s="450"/>
      <c r="AW184" s="450"/>
      <c r="AX184" s="450"/>
      <c r="AY184" s="450"/>
      <c r="AZ184" s="450"/>
      <c r="BA184" s="450"/>
      <c r="BB184" s="450"/>
      <c r="BC184" s="450"/>
      <c r="BD184" s="450"/>
      <c r="BE184" s="450"/>
      <c r="BF184" s="450"/>
      <c r="BG184" s="477"/>
      <c r="BH184" s="478"/>
      <c r="BI184" s="478"/>
      <c r="BJ184" s="478"/>
      <c r="BK184" s="478"/>
      <c r="BL184" s="478"/>
      <c r="BM184" s="479"/>
      <c r="BN184" s="477"/>
      <c r="BO184" s="478"/>
      <c r="BP184" s="478"/>
      <c r="BQ184" s="478"/>
      <c r="BR184" s="478"/>
      <c r="BS184" s="478"/>
      <c r="BT184" s="479"/>
      <c r="BU184" s="450"/>
      <c r="BV184" s="450"/>
      <c r="BW184" s="450"/>
      <c r="BX184" s="450"/>
      <c r="BY184" s="450"/>
      <c r="BZ184" s="450"/>
      <c r="CA184" s="450"/>
      <c r="CB184" s="450"/>
      <c r="CC184" s="450"/>
      <c r="CD184" s="450"/>
      <c r="CE184" s="450"/>
      <c r="CF184" s="450"/>
      <c r="CG184" s="450"/>
      <c r="CH184" s="450"/>
      <c r="CI184" s="450"/>
      <c r="CJ184" s="450"/>
    </row>
    <row r="185" spans="5:88" ht="14.25" customHeight="1" x14ac:dyDescent="0.4">
      <c r="E185" s="439">
        <v>66</v>
      </c>
      <c r="F185" s="439"/>
      <c r="G185" s="439"/>
      <c r="H185" s="439"/>
      <c r="I185" s="439"/>
      <c r="J185" s="439"/>
      <c r="K185" s="439"/>
      <c r="L185" s="439"/>
      <c r="M185" s="439"/>
      <c r="N185" s="439"/>
      <c r="O185" s="439"/>
      <c r="P185" s="439"/>
      <c r="Q185" s="439"/>
      <c r="R185" s="439"/>
      <c r="S185" s="439"/>
      <c r="T185" s="439" t="s">
        <v>764</v>
      </c>
      <c r="U185" s="439"/>
      <c r="V185" s="439"/>
      <c r="W185" s="439"/>
      <c r="X185" s="439"/>
      <c r="Y185" s="439"/>
      <c r="Z185" s="439"/>
      <c r="AA185" s="439"/>
      <c r="AB185" s="439"/>
      <c r="AC185" s="439"/>
      <c r="AD185" s="439"/>
      <c r="AE185" s="439"/>
      <c r="AF185" s="439"/>
      <c r="AG185" s="439"/>
      <c r="AH185" s="439"/>
      <c r="AI185" s="450"/>
      <c r="AJ185" s="450"/>
      <c r="AK185" s="450"/>
      <c r="AL185" s="450"/>
      <c r="AM185" s="450"/>
      <c r="AN185" s="450"/>
      <c r="AO185" s="450"/>
      <c r="AP185" s="450" t="s">
        <v>976</v>
      </c>
      <c r="AQ185" s="450"/>
      <c r="AR185" s="450"/>
      <c r="AS185" s="450"/>
      <c r="AT185" s="450"/>
      <c r="AU185" s="450"/>
      <c r="AV185" s="450"/>
      <c r="AW185" s="450"/>
      <c r="AX185" s="450"/>
      <c r="AY185" s="450"/>
      <c r="AZ185" s="450"/>
      <c r="BA185" s="450"/>
      <c r="BB185" s="450"/>
      <c r="BC185" s="450"/>
      <c r="BD185" s="450"/>
      <c r="BE185" s="450"/>
      <c r="BF185" s="450"/>
      <c r="BG185" s="477"/>
      <c r="BH185" s="478"/>
      <c r="BI185" s="478"/>
      <c r="BJ185" s="478"/>
      <c r="BK185" s="478"/>
      <c r="BL185" s="478"/>
      <c r="BM185" s="479"/>
      <c r="BN185" s="477"/>
      <c r="BO185" s="478"/>
      <c r="BP185" s="478"/>
      <c r="BQ185" s="478"/>
      <c r="BR185" s="478"/>
      <c r="BS185" s="478"/>
      <c r="BT185" s="479"/>
      <c r="BU185" s="450"/>
      <c r="BV185" s="450"/>
      <c r="BW185" s="450"/>
      <c r="BX185" s="450"/>
      <c r="BY185" s="450"/>
      <c r="BZ185" s="450"/>
      <c r="CA185" s="450"/>
      <c r="CB185" s="450"/>
      <c r="CC185" s="450"/>
      <c r="CD185" s="450"/>
      <c r="CE185" s="450"/>
      <c r="CF185" s="450"/>
      <c r="CG185" s="450"/>
      <c r="CH185" s="450"/>
      <c r="CI185" s="450"/>
      <c r="CJ185" s="450"/>
    </row>
    <row r="186" spans="5:88" ht="14.25" customHeight="1" x14ac:dyDescent="0.4">
      <c r="E186" s="439">
        <v>67</v>
      </c>
      <c r="F186" s="439"/>
      <c r="G186" s="439"/>
      <c r="H186" s="439"/>
      <c r="I186" s="439"/>
      <c r="J186" s="439"/>
      <c r="K186" s="439"/>
      <c r="L186" s="439"/>
      <c r="M186" s="439"/>
      <c r="N186" s="439"/>
      <c r="O186" s="439"/>
      <c r="P186" s="439"/>
      <c r="Q186" s="439"/>
      <c r="R186" s="439"/>
      <c r="S186" s="439"/>
      <c r="T186" s="439" t="s">
        <v>765</v>
      </c>
      <c r="U186" s="439"/>
      <c r="V186" s="439"/>
      <c r="W186" s="439"/>
      <c r="X186" s="439"/>
      <c r="Y186" s="439"/>
      <c r="Z186" s="439"/>
      <c r="AA186" s="439"/>
      <c r="AB186" s="439"/>
      <c r="AC186" s="439"/>
      <c r="AD186" s="439"/>
      <c r="AE186" s="439"/>
      <c r="AF186" s="439"/>
      <c r="AG186" s="439"/>
      <c r="AH186" s="439"/>
      <c r="AI186" s="450"/>
      <c r="AJ186" s="450"/>
      <c r="AK186" s="450"/>
      <c r="AL186" s="450"/>
      <c r="AM186" s="450"/>
      <c r="AN186" s="450"/>
      <c r="AO186" s="450"/>
      <c r="AP186" s="450" t="s">
        <v>976</v>
      </c>
      <c r="AQ186" s="450"/>
      <c r="AR186" s="450"/>
      <c r="AS186" s="450"/>
      <c r="AT186" s="450"/>
      <c r="AU186" s="450"/>
      <c r="AV186" s="450"/>
      <c r="AW186" s="450"/>
      <c r="AX186" s="450"/>
      <c r="AY186" s="450"/>
      <c r="AZ186" s="450"/>
      <c r="BA186" s="450"/>
      <c r="BB186" s="450"/>
      <c r="BC186" s="450"/>
      <c r="BD186" s="450"/>
      <c r="BE186" s="450"/>
      <c r="BF186" s="450"/>
      <c r="BG186" s="477"/>
      <c r="BH186" s="478"/>
      <c r="BI186" s="478"/>
      <c r="BJ186" s="478"/>
      <c r="BK186" s="478"/>
      <c r="BL186" s="478"/>
      <c r="BM186" s="479"/>
      <c r="BN186" s="477"/>
      <c r="BO186" s="478"/>
      <c r="BP186" s="478"/>
      <c r="BQ186" s="478"/>
      <c r="BR186" s="478"/>
      <c r="BS186" s="478"/>
      <c r="BT186" s="479"/>
      <c r="BU186" s="450"/>
      <c r="BV186" s="450"/>
      <c r="BW186" s="450"/>
      <c r="BX186" s="450"/>
      <c r="BY186" s="450"/>
      <c r="BZ186" s="450"/>
      <c r="CA186" s="450"/>
      <c r="CB186" s="450"/>
      <c r="CC186" s="450"/>
      <c r="CD186" s="450"/>
      <c r="CE186" s="450"/>
      <c r="CF186" s="450"/>
      <c r="CG186" s="450"/>
      <c r="CH186" s="450"/>
      <c r="CI186" s="450"/>
      <c r="CJ186" s="450"/>
    </row>
    <row r="187" spans="5:88" ht="14.25" customHeight="1" x14ac:dyDescent="0.4">
      <c r="E187" s="439">
        <v>68</v>
      </c>
      <c r="F187" s="439"/>
      <c r="G187" s="439"/>
      <c r="H187" s="439"/>
      <c r="I187" s="439"/>
      <c r="J187" s="439"/>
      <c r="K187" s="439"/>
      <c r="L187" s="439"/>
      <c r="M187" s="439"/>
      <c r="N187" s="439"/>
      <c r="O187" s="439"/>
      <c r="P187" s="439"/>
      <c r="Q187" s="439"/>
      <c r="R187" s="439"/>
      <c r="S187" s="439"/>
      <c r="T187" s="439" t="s">
        <v>766</v>
      </c>
      <c r="U187" s="439"/>
      <c r="V187" s="439"/>
      <c r="W187" s="439"/>
      <c r="X187" s="439"/>
      <c r="Y187" s="439"/>
      <c r="Z187" s="439"/>
      <c r="AA187" s="439"/>
      <c r="AB187" s="439"/>
      <c r="AC187" s="439"/>
      <c r="AD187" s="439"/>
      <c r="AE187" s="439"/>
      <c r="AF187" s="439"/>
      <c r="AG187" s="439"/>
      <c r="AH187" s="439"/>
      <c r="AI187" s="450"/>
      <c r="AJ187" s="450"/>
      <c r="AK187" s="450"/>
      <c r="AL187" s="450"/>
      <c r="AM187" s="450"/>
      <c r="AN187" s="450"/>
      <c r="AO187" s="450"/>
      <c r="AP187" s="450"/>
      <c r="AQ187" s="450"/>
      <c r="AR187" s="450"/>
      <c r="AS187" s="450" t="s">
        <v>976</v>
      </c>
      <c r="AT187" s="450"/>
      <c r="AU187" s="450"/>
      <c r="AV187" s="450"/>
      <c r="AW187" s="450"/>
      <c r="AX187" s="450"/>
      <c r="AY187" s="450"/>
      <c r="AZ187" s="450"/>
      <c r="BA187" s="450"/>
      <c r="BB187" s="450"/>
      <c r="BC187" s="450"/>
      <c r="BD187" s="450"/>
      <c r="BE187" s="450"/>
      <c r="BF187" s="450"/>
      <c r="BG187" s="477"/>
      <c r="BH187" s="478"/>
      <c r="BI187" s="478"/>
      <c r="BJ187" s="478"/>
      <c r="BK187" s="478"/>
      <c r="BL187" s="478"/>
      <c r="BM187" s="479"/>
      <c r="BN187" s="477"/>
      <c r="BO187" s="478"/>
      <c r="BP187" s="478"/>
      <c r="BQ187" s="478"/>
      <c r="BR187" s="478"/>
      <c r="BS187" s="478"/>
      <c r="BT187" s="479"/>
      <c r="BU187" s="450"/>
      <c r="BV187" s="450"/>
      <c r="BW187" s="450"/>
      <c r="BX187" s="450"/>
      <c r="BY187" s="450"/>
      <c r="BZ187" s="450"/>
      <c r="CA187" s="450"/>
      <c r="CB187" s="450"/>
      <c r="CC187" s="450"/>
      <c r="CD187" s="450"/>
      <c r="CE187" s="450"/>
      <c r="CF187" s="450"/>
      <c r="CG187" s="450"/>
      <c r="CH187" s="450"/>
      <c r="CI187" s="450"/>
      <c r="CJ187" s="450"/>
    </row>
    <row r="188" spans="5:88" ht="14.25" customHeight="1" x14ac:dyDescent="0.4">
      <c r="E188" s="439">
        <v>69</v>
      </c>
      <c r="F188" s="439"/>
      <c r="G188" s="439"/>
      <c r="H188" s="439"/>
      <c r="I188" s="439"/>
      <c r="J188" s="439"/>
      <c r="K188" s="439"/>
      <c r="L188" s="439"/>
      <c r="M188" s="439"/>
      <c r="N188" s="439"/>
      <c r="O188" s="439"/>
      <c r="P188" s="439"/>
      <c r="Q188" s="439"/>
      <c r="R188" s="439"/>
      <c r="S188" s="439"/>
      <c r="T188" s="439" t="s">
        <v>767</v>
      </c>
      <c r="U188" s="439"/>
      <c r="V188" s="439"/>
      <c r="W188" s="439"/>
      <c r="X188" s="439"/>
      <c r="Y188" s="439"/>
      <c r="Z188" s="439"/>
      <c r="AA188" s="439"/>
      <c r="AB188" s="439"/>
      <c r="AC188" s="439"/>
      <c r="AD188" s="439"/>
      <c r="AE188" s="439"/>
      <c r="AF188" s="439"/>
      <c r="AG188" s="439"/>
      <c r="AH188" s="439"/>
      <c r="AI188" s="450"/>
      <c r="AJ188" s="450"/>
      <c r="AK188" s="450"/>
      <c r="AL188" s="450"/>
      <c r="AM188" s="450"/>
      <c r="AN188" s="450"/>
      <c r="AO188" s="450"/>
      <c r="AP188" s="450" t="s">
        <v>976</v>
      </c>
      <c r="AQ188" s="450"/>
      <c r="AR188" s="450"/>
      <c r="AS188" s="450"/>
      <c r="AT188" s="450"/>
      <c r="AU188" s="450"/>
      <c r="AV188" s="450"/>
      <c r="AW188" s="450"/>
      <c r="AX188" s="450"/>
      <c r="AY188" s="450"/>
      <c r="AZ188" s="450"/>
      <c r="BA188" s="450"/>
      <c r="BB188" s="450"/>
      <c r="BC188" s="450"/>
      <c r="BD188" s="450"/>
      <c r="BE188" s="450"/>
      <c r="BF188" s="450"/>
      <c r="BG188" s="477"/>
      <c r="BH188" s="478"/>
      <c r="BI188" s="478"/>
      <c r="BJ188" s="478"/>
      <c r="BK188" s="478"/>
      <c r="BL188" s="478"/>
      <c r="BM188" s="479"/>
      <c r="BN188" s="477"/>
      <c r="BO188" s="478"/>
      <c r="BP188" s="478"/>
      <c r="BQ188" s="478"/>
      <c r="BR188" s="478"/>
      <c r="BS188" s="478"/>
      <c r="BT188" s="479"/>
      <c r="BU188" s="450"/>
      <c r="BV188" s="450"/>
      <c r="BW188" s="450"/>
      <c r="BX188" s="450"/>
      <c r="BY188" s="450"/>
      <c r="BZ188" s="450"/>
      <c r="CA188" s="450"/>
      <c r="CB188" s="450"/>
      <c r="CC188" s="450"/>
      <c r="CD188" s="450"/>
      <c r="CE188" s="450"/>
      <c r="CF188" s="450"/>
      <c r="CG188" s="450"/>
      <c r="CH188" s="450"/>
      <c r="CI188" s="450"/>
      <c r="CJ188" s="450"/>
    </row>
    <row r="189" spans="5:88" ht="14.25" customHeight="1" x14ac:dyDescent="0.4">
      <c r="E189" s="439">
        <v>71</v>
      </c>
      <c r="F189" s="439"/>
      <c r="G189" s="439"/>
      <c r="H189" s="439"/>
      <c r="I189" s="439"/>
      <c r="J189" s="439"/>
      <c r="K189" s="439"/>
      <c r="L189" s="439"/>
      <c r="M189" s="439"/>
      <c r="N189" s="439"/>
      <c r="O189" s="439"/>
      <c r="P189" s="439"/>
      <c r="Q189" s="439"/>
      <c r="R189" s="439"/>
      <c r="S189" s="439"/>
      <c r="T189" s="439" t="s">
        <v>768</v>
      </c>
      <c r="U189" s="439"/>
      <c r="V189" s="439"/>
      <c r="W189" s="439"/>
      <c r="X189" s="439"/>
      <c r="Y189" s="439"/>
      <c r="Z189" s="439"/>
      <c r="AA189" s="439"/>
      <c r="AB189" s="439"/>
      <c r="AC189" s="439"/>
      <c r="AD189" s="439"/>
      <c r="AE189" s="439"/>
      <c r="AF189" s="439"/>
      <c r="AG189" s="439"/>
      <c r="AH189" s="439"/>
      <c r="AI189" s="450"/>
      <c r="AJ189" s="450"/>
      <c r="AK189" s="450"/>
      <c r="AL189" s="450"/>
      <c r="AM189" s="450"/>
      <c r="AN189" s="450"/>
      <c r="AO189" s="450"/>
      <c r="AP189" s="450" t="s">
        <v>976</v>
      </c>
      <c r="AQ189" s="450"/>
      <c r="AR189" s="450"/>
      <c r="AS189" s="450"/>
      <c r="AT189" s="450"/>
      <c r="AU189" s="450"/>
      <c r="AV189" s="450"/>
      <c r="AW189" s="450"/>
      <c r="AX189" s="450"/>
      <c r="AY189" s="450"/>
      <c r="AZ189" s="450"/>
      <c r="BA189" s="450"/>
      <c r="BB189" s="450"/>
      <c r="BC189" s="450"/>
      <c r="BD189" s="450"/>
      <c r="BE189" s="450"/>
      <c r="BF189" s="450"/>
      <c r="BG189" s="477"/>
      <c r="BH189" s="478"/>
      <c r="BI189" s="478"/>
      <c r="BJ189" s="478"/>
      <c r="BK189" s="478"/>
      <c r="BL189" s="478"/>
      <c r="BM189" s="479"/>
      <c r="BN189" s="477"/>
      <c r="BO189" s="478"/>
      <c r="BP189" s="478"/>
      <c r="BQ189" s="478"/>
      <c r="BR189" s="478"/>
      <c r="BS189" s="478"/>
      <c r="BT189" s="479"/>
      <c r="BU189" s="450"/>
      <c r="BV189" s="450"/>
      <c r="BW189" s="450"/>
      <c r="BX189" s="450"/>
      <c r="BY189" s="450"/>
      <c r="BZ189" s="450"/>
      <c r="CA189" s="450"/>
      <c r="CB189" s="450"/>
      <c r="CC189" s="450"/>
      <c r="CD189" s="450"/>
      <c r="CE189" s="450"/>
      <c r="CF189" s="450"/>
      <c r="CG189" s="450"/>
      <c r="CH189" s="450"/>
      <c r="CI189" s="450"/>
      <c r="CJ189" s="450"/>
    </row>
    <row r="190" spans="5:88" ht="14.25" customHeight="1" x14ac:dyDescent="0.4">
      <c r="E190" s="439">
        <v>72</v>
      </c>
      <c r="F190" s="439"/>
      <c r="G190" s="439"/>
      <c r="H190" s="439"/>
      <c r="I190" s="439"/>
      <c r="J190" s="439"/>
      <c r="K190" s="439"/>
      <c r="L190" s="439"/>
      <c r="M190" s="439"/>
      <c r="N190" s="439"/>
      <c r="O190" s="439"/>
      <c r="P190" s="439"/>
      <c r="Q190" s="439"/>
      <c r="R190" s="439"/>
      <c r="S190" s="439"/>
      <c r="T190" s="439" t="s">
        <v>769</v>
      </c>
      <c r="U190" s="439"/>
      <c r="V190" s="439"/>
      <c r="W190" s="439"/>
      <c r="X190" s="439"/>
      <c r="Y190" s="439"/>
      <c r="Z190" s="439"/>
      <c r="AA190" s="439"/>
      <c r="AB190" s="439"/>
      <c r="AC190" s="439"/>
      <c r="AD190" s="439"/>
      <c r="AE190" s="439"/>
      <c r="AF190" s="439"/>
      <c r="AG190" s="439"/>
      <c r="AH190" s="439"/>
      <c r="AI190" s="450"/>
      <c r="AJ190" s="450"/>
      <c r="AK190" s="450"/>
      <c r="AL190" s="450"/>
      <c r="AM190" s="450"/>
      <c r="AN190" s="450"/>
      <c r="AO190" s="450"/>
      <c r="AP190" s="450" t="s">
        <v>976</v>
      </c>
      <c r="AQ190" s="450"/>
      <c r="AR190" s="450"/>
      <c r="AS190" s="450"/>
      <c r="AT190" s="450"/>
      <c r="AU190" s="450"/>
      <c r="AV190" s="450"/>
      <c r="AW190" s="450"/>
      <c r="AX190" s="450"/>
      <c r="AY190" s="450"/>
      <c r="AZ190" s="450"/>
      <c r="BA190" s="450"/>
      <c r="BB190" s="450"/>
      <c r="BC190" s="450"/>
      <c r="BD190" s="450"/>
      <c r="BE190" s="450"/>
      <c r="BF190" s="450"/>
      <c r="BG190" s="477"/>
      <c r="BH190" s="478"/>
      <c r="BI190" s="478"/>
      <c r="BJ190" s="478"/>
      <c r="BK190" s="478"/>
      <c r="BL190" s="478"/>
      <c r="BM190" s="479"/>
      <c r="BN190" s="477"/>
      <c r="BO190" s="478"/>
      <c r="BP190" s="478"/>
      <c r="BQ190" s="478"/>
      <c r="BR190" s="478"/>
      <c r="BS190" s="478"/>
      <c r="BT190" s="479"/>
      <c r="BU190" s="450"/>
      <c r="BV190" s="450"/>
      <c r="BW190" s="450"/>
      <c r="BX190" s="450"/>
      <c r="BY190" s="450"/>
      <c r="BZ190" s="450"/>
      <c r="CA190" s="450"/>
      <c r="CB190" s="450"/>
      <c r="CC190" s="450"/>
      <c r="CD190" s="450"/>
      <c r="CE190" s="450"/>
      <c r="CF190" s="450"/>
      <c r="CG190" s="450"/>
      <c r="CH190" s="450"/>
      <c r="CI190" s="450"/>
      <c r="CJ190" s="450"/>
    </row>
    <row r="191" spans="5:88" ht="14.25" customHeight="1" x14ac:dyDescent="0.4">
      <c r="E191" s="439">
        <v>73</v>
      </c>
      <c r="F191" s="439"/>
      <c r="G191" s="439"/>
      <c r="H191" s="439"/>
      <c r="I191" s="439"/>
      <c r="J191" s="439"/>
      <c r="K191" s="439"/>
      <c r="L191" s="439"/>
      <c r="M191" s="439"/>
      <c r="N191" s="439"/>
      <c r="O191" s="439"/>
      <c r="P191" s="439"/>
      <c r="Q191" s="439"/>
      <c r="R191" s="439"/>
      <c r="S191" s="439"/>
      <c r="T191" s="439" t="s">
        <v>770</v>
      </c>
      <c r="U191" s="439"/>
      <c r="V191" s="439"/>
      <c r="W191" s="439"/>
      <c r="X191" s="439"/>
      <c r="Y191" s="439"/>
      <c r="Z191" s="439"/>
      <c r="AA191" s="439"/>
      <c r="AB191" s="439"/>
      <c r="AC191" s="439"/>
      <c r="AD191" s="439"/>
      <c r="AE191" s="439"/>
      <c r="AF191" s="439"/>
      <c r="AG191" s="439"/>
      <c r="AH191" s="439"/>
      <c r="AI191" s="450"/>
      <c r="AJ191" s="450"/>
      <c r="AK191" s="450"/>
      <c r="AL191" s="450"/>
      <c r="AM191" s="450"/>
      <c r="AN191" s="450"/>
      <c r="AO191" s="450"/>
      <c r="AP191" s="450"/>
      <c r="AQ191" s="450"/>
      <c r="AR191" s="450"/>
      <c r="AS191" s="450"/>
      <c r="AT191" s="450"/>
      <c r="AU191" s="450"/>
      <c r="AV191" s="450"/>
      <c r="AW191" s="450"/>
      <c r="AX191" s="450"/>
      <c r="AY191" s="450"/>
      <c r="AZ191" s="450"/>
      <c r="BA191" s="450"/>
      <c r="BB191" s="450"/>
      <c r="BC191" s="450"/>
      <c r="BD191" s="450"/>
      <c r="BE191" s="450"/>
      <c r="BF191" s="450"/>
      <c r="BG191" s="477"/>
      <c r="BH191" s="478"/>
      <c r="BI191" s="478"/>
      <c r="BJ191" s="478"/>
      <c r="BK191" s="478"/>
      <c r="BL191" s="478"/>
      <c r="BM191" s="479"/>
      <c r="BN191" s="477"/>
      <c r="BO191" s="478"/>
      <c r="BP191" s="478"/>
      <c r="BQ191" s="478"/>
      <c r="BR191" s="478"/>
      <c r="BS191" s="478"/>
      <c r="BT191" s="479"/>
      <c r="BU191" s="450"/>
      <c r="BV191" s="450"/>
      <c r="BW191" s="450"/>
      <c r="BX191" s="450"/>
      <c r="BY191" s="450"/>
      <c r="BZ191" s="450"/>
      <c r="CA191" s="450"/>
      <c r="CB191" s="450"/>
      <c r="CC191" s="450"/>
      <c r="CD191" s="450"/>
      <c r="CE191" s="450"/>
      <c r="CF191" s="450"/>
      <c r="CG191" s="450"/>
      <c r="CH191" s="450"/>
      <c r="CI191" s="450"/>
      <c r="CJ191" s="450"/>
    </row>
    <row r="192" spans="5:88" ht="14.25" customHeight="1" x14ac:dyDescent="0.4">
      <c r="E192" s="439">
        <v>74</v>
      </c>
      <c r="F192" s="439"/>
      <c r="G192" s="439"/>
      <c r="H192" s="439"/>
      <c r="I192" s="439"/>
      <c r="J192" s="439"/>
      <c r="K192" s="439"/>
      <c r="L192" s="439"/>
      <c r="M192" s="439"/>
      <c r="N192" s="439"/>
      <c r="O192" s="439"/>
      <c r="P192" s="439"/>
      <c r="Q192" s="439"/>
      <c r="R192" s="439"/>
      <c r="S192" s="439"/>
      <c r="T192" s="439" t="s">
        <v>771</v>
      </c>
      <c r="U192" s="439"/>
      <c r="V192" s="439"/>
      <c r="W192" s="439"/>
      <c r="X192" s="439"/>
      <c r="Y192" s="439"/>
      <c r="Z192" s="439"/>
      <c r="AA192" s="439"/>
      <c r="AB192" s="439"/>
      <c r="AC192" s="439"/>
      <c r="AD192" s="439"/>
      <c r="AE192" s="439"/>
      <c r="AF192" s="439"/>
      <c r="AG192" s="439"/>
      <c r="AH192" s="439"/>
      <c r="AI192" s="450"/>
      <c r="AJ192" s="450"/>
      <c r="AK192" s="450"/>
      <c r="AL192" s="450"/>
      <c r="AM192" s="450"/>
      <c r="AN192" s="450"/>
      <c r="AO192" s="450"/>
      <c r="AP192" s="450" t="s">
        <v>976</v>
      </c>
      <c r="AQ192" s="450"/>
      <c r="AR192" s="450"/>
      <c r="AS192" s="450"/>
      <c r="AT192" s="450"/>
      <c r="AU192" s="450"/>
      <c r="AV192" s="450"/>
      <c r="AW192" s="450"/>
      <c r="AX192" s="450"/>
      <c r="AY192" s="450"/>
      <c r="AZ192" s="450"/>
      <c r="BA192" s="450"/>
      <c r="BB192" s="450"/>
      <c r="BC192" s="450"/>
      <c r="BD192" s="450"/>
      <c r="BE192" s="450"/>
      <c r="BF192" s="450"/>
      <c r="BG192" s="477"/>
      <c r="BH192" s="478"/>
      <c r="BI192" s="478"/>
      <c r="BJ192" s="478"/>
      <c r="BK192" s="478"/>
      <c r="BL192" s="478"/>
      <c r="BM192" s="479"/>
      <c r="BN192" s="477"/>
      <c r="BO192" s="478"/>
      <c r="BP192" s="478"/>
      <c r="BQ192" s="478"/>
      <c r="BR192" s="478"/>
      <c r="BS192" s="478"/>
      <c r="BT192" s="479"/>
      <c r="BU192" s="450"/>
      <c r="BV192" s="450"/>
      <c r="BW192" s="450"/>
      <c r="BX192" s="450"/>
      <c r="BY192" s="450"/>
      <c r="BZ192" s="450"/>
      <c r="CA192" s="450"/>
      <c r="CB192" s="450"/>
      <c r="CC192" s="450"/>
      <c r="CD192" s="450"/>
      <c r="CE192" s="450"/>
      <c r="CF192" s="450"/>
      <c r="CG192" s="450"/>
      <c r="CH192" s="450"/>
      <c r="CI192" s="450"/>
      <c r="CJ192" s="450"/>
    </row>
    <row r="193" spans="5:88" ht="14.25" customHeight="1" x14ac:dyDescent="0.4">
      <c r="E193" s="439">
        <v>75</v>
      </c>
      <c r="F193" s="439"/>
      <c r="G193" s="439"/>
      <c r="H193" s="439"/>
      <c r="I193" s="439"/>
      <c r="J193" s="439"/>
      <c r="K193" s="439"/>
      <c r="L193" s="439"/>
      <c r="M193" s="439"/>
      <c r="N193" s="439"/>
      <c r="O193" s="439"/>
      <c r="P193" s="439"/>
      <c r="Q193" s="439"/>
      <c r="R193" s="439"/>
      <c r="S193" s="439"/>
      <c r="T193" s="439" t="s">
        <v>772</v>
      </c>
      <c r="U193" s="439"/>
      <c r="V193" s="439"/>
      <c r="W193" s="439"/>
      <c r="X193" s="439"/>
      <c r="Y193" s="439"/>
      <c r="Z193" s="439"/>
      <c r="AA193" s="439"/>
      <c r="AB193" s="439"/>
      <c r="AC193" s="439"/>
      <c r="AD193" s="439"/>
      <c r="AE193" s="439"/>
      <c r="AF193" s="439"/>
      <c r="AG193" s="439"/>
      <c r="AH193" s="439"/>
      <c r="AI193" s="450"/>
      <c r="AJ193" s="450"/>
      <c r="AK193" s="450"/>
      <c r="AL193" s="450"/>
      <c r="AM193" s="450"/>
      <c r="AN193" s="450"/>
      <c r="AO193" s="450"/>
      <c r="AP193" s="450" t="s">
        <v>976</v>
      </c>
      <c r="AQ193" s="450"/>
      <c r="AR193" s="450"/>
      <c r="AS193" s="450"/>
      <c r="AT193" s="450"/>
      <c r="AU193" s="450"/>
      <c r="AV193" s="450"/>
      <c r="AW193" s="450"/>
      <c r="AX193" s="450"/>
      <c r="AY193" s="450"/>
      <c r="AZ193" s="450"/>
      <c r="BA193" s="450"/>
      <c r="BB193" s="450"/>
      <c r="BC193" s="450"/>
      <c r="BD193" s="450"/>
      <c r="BE193" s="450"/>
      <c r="BF193" s="450"/>
      <c r="BG193" s="477"/>
      <c r="BH193" s="478"/>
      <c r="BI193" s="478"/>
      <c r="BJ193" s="478"/>
      <c r="BK193" s="478"/>
      <c r="BL193" s="478"/>
      <c r="BM193" s="479"/>
      <c r="BN193" s="477"/>
      <c r="BO193" s="478"/>
      <c r="BP193" s="478"/>
      <c r="BQ193" s="478"/>
      <c r="BR193" s="478"/>
      <c r="BS193" s="478"/>
      <c r="BT193" s="479"/>
      <c r="BU193" s="450"/>
      <c r="BV193" s="450"/>
      <c r="BW193" s="450"/>
      <c r="BX193" s="450"/>
      <c r="BY193" s="450"/>
      <c r="BZ193" s="450"/>
      <c r="CA193" s="450"/>
      <c r="CB193" s="450"/>
      <c r="CC193" s="450"/>
      <c r="CD193" s="450"/>
      <c r="CE193" s="450"/>
      <c r="CF193" s="450"/>
      <c r="CG193" s="450"/>
      <c r="CH193" s="450"/>
      <c r="CI193" s="450"/>
      <c r="CJ193" s="450"/>
    </row>
    <row r="194" spans="5:88" ht="14.25" customHeight="1" x14ac:dyDescent="0.4">
      <c r="E194" s="439">
        <v>76</v>
      </c>
      <c r="F194" s="439"/>
      <c r="G194" s="439"/>
      <c r="H194" s="439"/>
      <c r="I194" s="439"/>
      <c r="J194" s="439"/>
      <c r="K194" s="439"/>
      <c r="L194" s="439"/>
      <c r="M194" s="439"/>
      <c r="N194" s="439"/>
      <c r="O194" s="439"/>
      <c r="P194" s="439"/>
      <c r="Q194" s="439"/>
      <c r="R194" s="439"/>
      <c r="S194" s="439"/>
      <c r="T194" s="439" t="s">
        <v>773</v>
      </c>
      <c r="U194" s="439"/>
      <c r="V194" s="439"/>
      <c r="W194" s="439"/>
      <c r="X194" s="439"/>
      <c r="Y194" s="439"/>
      <c r="Z194" s="439"/>
      <c r="AA194" s="439"/>
      <c r="AB194" s="439"/>
      <c r="AC194" s="439"/>
      <c r="AD194" s="439"/>
      <c r="AE194" s="439"/>
      <c r="AF194" s="439"/>
      <c r="AG194" s="439"/>
      <c r="AH194" s="439"/>
      <c r="AI194" s="450"/>
      <c r="AJ194" s="450"/>
      <c r="AK194" s="450"/>
      <c r="AL194" s="450"/>
      <c r="AM194" s="450"/>
      <c r="AN194" s="450"/>
      <c r="AO194" s="450"/>
      <c r="AP194" s="450" t="s">
        <v>976</v>
      </c>
      <c r="AQ194" s="450"/>
      <c r="AR194" s="450"/>
      <c r="AS194" s="450"/>
      <c r="AT194" s="450"/>
      <c r="AU194" s="450"/>
      <c r="AV194" s="450"/>
      <c r="AW194" s="450"/>
      <c r="AX194" s="450"/>
      <c r="AY194" s="450"/>
      <c r="AZ194" s="450"/>
      <c r="BA194" s="450"/>
      <c r="BB194" s="450"/>
      <c r="BC194" s="450"/>
      <c r="BD194" s="450"/>
      <c r="BE194" s="450"/>
      <c r="BF194" s="450"/>
      <c r="BG194" s="477"/>
      <c r="BH194" s="478"/>
      <c r="BI194" s="478"/>
      <c r="BJ194" s="478"/>
      <c r="BK194" s="478"/>
      <c r="BL194" s="478"/>
      <c r="BM194" s="479"/>
      <c r="BN194" s="477"/>
      <c r="BO194" s="478"/>
      <c r="BP194" s="478"/>
      <c r="BQ194" s="478"/>
      <c r="BR194" s="478"/>
      <c r="BS194" s="478"/>
      <c r="BT194" s="479"/>
      <c r="BU194" s="450"/>
      <c r="BV194" s="450"/>
      <c r="BW194" s="450"/>
      <c r="BX194" s="450"/>
      <c r="BY194" s="450"/>
      <c r="BZ194" s="450"/>
      <c r="CA194" s="450"/>
      <c r="CB194" s="450"/>
      <c r="CC194" s="450"/>
      <c r="CD194" s="450"/>
      <c r="CE194" s="450"/>
      <c r="CF194" s="450"/>
      <c r="CG194" s="450"/>
      <c r="CH194" s="450"/>
      <c r="CI194" s="450"/>
      <c r="CJ194" s="450"/>
    </row>
    <row r="195" spans="5:88" ht="14.25" customHeight="1" x14ac:dyDescent="0.4">
      <c r="E195" s="439">
        <v>77</v>
      </c>
      <c r="F195" s="439"/>
      <c r="G195" s="439"/>
      <c r="H195" s="439"/>
      <c r="I195" s="439"/>
      <c r="J195" s="439"/>
      <c r="K195" s="439"/>
      <c r="L195" s="439"/>
      <c r="M195" s="439"/>
      <c r="N195" s="439"/>
      <c r="O195" s="439"/>
      <c r="P195" s="439"/>
      <c r="Q195" s="439"/>
      <c r="R195" s="439"/>
      <c r="S195" s="439"/>
      <c r="T195" s="439" t="s">
        <v>774</v>
      </c>
      <c r="U195" s="439"/>
      <c r="V195" s="439"/>
      <c r="W195" s="439"/>
      <c r="X195" s="439"/>
      <c r="Y195" s="439"/>
      <c r="Z195" s="439"/>
      <c r="AA195" s="439"/>
      <c r="AB195" s="439"/>
      <c r="AC195" s="439"/>
      <c r="AD195" s="439"/>
      <c r="AE195" s="439"/>
      <c r="AF195" s="439"/>
      <c r="AG195" s="439"/>
      <c r="AH195" s="439"/>
      <c r="AI195" s="450"/>
      <c r="AJ195" s="450"/>
      <c r="AK195" s="450"/>
      <c r="AL195" s="450"/>
      <c r="AM195" s="450"/>
      <c r="AN195" s="450"/>
      <c r="AO195" s="450"/>
      <c r="AP195" s="450"/>
      <c r="AQ195" s="450"/>
      <c r="AR195" s="450"/>
      <c r="AS195" s="450" t="s">
        <v>976</v>
      </c>
      <c r="AT195" s="450"/>
      <c r="AU195" s="450"/>
      <c r="AV195" s="450"/>
      <c r="AW195" s="450"/>
      <c r="AX195" s="450"/>
      <c r="AY195" s="450"/>
      <c r="AZ195" s="450"/>
      <c r="BA195" s="450"/>
      <c r="BB195" s="450"/>
      <c r="BC195" s="450"/>
      <c r="BD195" s="450"/>
      <c r="BE195" s="450"/>
      <c r="BF195" s="450"/>
      <c r="BG195" s="477"/>
      <c r="BH195" s="478"/>
      <c r="BI195" s="478"/>
      <c r="BJ195" s="478"/>
      <c r="BK195" s="478"/>
      <c r="BL195" s="478"/>
      <c r="BM195" s="479"/>
      <c r="BN195" s="477"/>
      <c r="BO195" s="478"/>
      <c r="BP195" s="478"/>
      <c r="BQ195" s="478"/>
      <c r="BR195" s="478"/>
      <c r="BS195" s="478"/>
      <c r="BT195" s="479"/>
      <c r="BU195" s="450"/>
      <c r="BV195" s="450"/>
      <c r="BW195" s="450"/>
      <c r="BX195" s="450"/>
      <c r="BY195" s="450"/>
      <c r="BZ195" s="450"/>
      <c r="CA195" s="450"/>
      <c r="CB195" s="450"/>
      <c r="CC195" s="450"/>
      <c r="CD195" s="450"/>
      <c r="CE195" s="450"/>
      <c r="CF195" s="450"/>
      <c r="CG195" s="450"/>
      <c r="CH195" s="450"/>
      <c r="CI195" s="450"/>
      <c r="CJ195" s="450"/>
    </row>
    <row r="196" spans="5:88" ht="14.25" customHeight="1" x14ac:dyDescent="0.4">
      <c r="E196" s="439">
        <v>78</v>
      </c>
      <c r="F196" s="439"/>
      <c r="G196" s="439"/>
      <c r="H196" s="439"/>
      <c r="I196" s="439"/>
      <c r="J196" s="439"/>
      <c r="K196" s="439"/>
      <c r="L196" s="439"/>
      <c r="M196" s="439"/>
      <c r="N196" s="439"/>
      <c r="O196" s="439"/>
      <c r="P196" s="439"/>
      <c r="Q196" s="439"/>
      <c r="R196" s="439"/>
      <c r="S196" s="439"/>
      <c r="T196" s="439" t="s">
        <v>775</v>
      </c>
      <c r="U196" s="439"/>
      <c r="V196" s="439"/>
      <c r="W196" s="439"/>
      <c r="X196" s="439"/>
      <c r="Y196" s="439"/>
      <c r="Z196" s="439"/>
      <c r="AA196" s="439"/>
      <c r="AB196" s="439"/>
      <c r="AC196" s="439"/>
      <c r="AD196" s="439"/>
      <c r="AE196" s="439"/>
      <c r="AF196" s="439"/>
      <c r="AG196" s="439"/>
      <c r="AH196" s="439"/>
      <c r="AI196" s="450"/>
      <c r="AJ196" s="450"/>
      <c r="AK196" s="450"/>
      <c r="AL196" s="450"/>
      <c r="AM196" s="450"/>
      <c r="AN196" s="450"/>
      <c r="AO196" s="450"/>
      <c r="AP196" s="450" t="s">
        <v>976</v>
      </c>
      <c r="AQ196" s="450"/>
      <c r="AR196" s="450"/>
      <c r="AS196" s="450"/>
      <c r="AT196" s="450"/>
      <c r="AU196" s="450"/>
      <c r="AV196" s="450"/>
      <c r="AW196" s="450"/>
      <c r="AX196" s="450"/>
      <c r="AY196" s="450"/>
      <c r="AZ196" s="450"/>
      <c r="BA196" s="450"/>
      <c r="BB196" s="450"/>
      <c r="BC196" s="450"/>
      <c r="BD196" s="450"/>
      <c r="BE196" s="450"/>
      <c r="BF196" s="450"/>
      <c r="BG196" s="477"/>
      <c r="BH196" s="478"/>
      <c r="BI196" s="478"/>
      <c r="BJ196" s="478"/>
      <c r="BK196" s="478"/>
      <c r="BL196" s="478"/>
      <c r="BM196" s="479"/>
      <c r="BN196" s="477"/>
      <c r="BO196" s="478"/>
      <c r="BP196" s="478"/>
      <c r="BQ196" s="478"/>
      <c r="BR196" s="478"/>
      <c r="BS196" s="478"/>
      <c r="BT196" s="479"/>
      <c r="BU196" s="450"/>
      <c r="BV196" s="450"/>
      <c r="BW196" s="450"/>
      <c r="BX196" s="450"/>
      <c r="BY196" s="450"/>
      <c r="BZ196" s="450"/>
      <c r="CA196" s="450"/>
      <c r="CB196" s="450"/>
      <c r="CC196" s="450"/>
      <c r="CD196" s="450"/>
      <c r="CE196" s="450"/>
      <c r="CF196" s="450"/>
      <c r="CG196" s="450"/>
      <c r="CH196" s="450"/>
      <c r="CI196" s="450"/>
      <c r="CJ196" s="450"/>
    </row>
    <row r="197" spans="5:88" ht="14.25" customHeight="1" x14ac:dyDescent="0.4">
      <c r="E197" s="439">
        <v>79</v>
      </c>
      <c r="F197" s="439"/>
      <c r="G197" s="439"/>
      <c r="H197" s="439"/>
      <c r="I197" s="439"/>
      <c r="J197" s="439"/>
      <c r="K197" s="439"/>
      <c r="L197" s="439"/>
      <c r="M197" s="439"/>
      <c r="N197" s="439"/>
      <c r="O197" s="439"/>
      <c r="P197" s="439"/>
      <c r="Q197" s="439"/>
      <c r="R197" s="439"/>
      <c r="S197" s="439"/>
      <c r="T197" s="439" t="s">
        <v>776</v>
      </c>
      <c r="U197" s="439"/>
      <c r="V197" s="439"/>
      <c r="W197" s="439"/>
      <c r="X197" s="439"/>
      <c r="Y197" s="439"/>
      <c r="Z197" s="439"/>
      <c r="AA197" s="439"/>
      <c r="AB197" s="439"/>
      <c r="AC197" s="439"/>
      <c r="AD197" s="439"/>
      <c r="AE197" s="439"/>
      <c r="AF197" s="439"/>
      <c r="AG197" s="439"/>
      <c r="AH197" s="439"/>
      <c r="AI197" s="450"/>
      <c r="AJ197" s="450"/>
      <c r="AK197" s="450"/>
      <c r="AL197" s="450"/>
      <c r="AM197" s="450"/>
      <c r="AN197" s="450"/>
      <c r="AO197" s="450"/>
      <c r="AP197" s="450" t="s">
        <v>976</v>
      </c>
      <c r="AQ197" s="450"/>
      <c r="AR197" s="450"/>
      <c r="AS197" s="450"/>
      <c r="AT197" s="450"/>
      <c r="AU197" s="450"/>
      <c r="AV197" s="450"/>
      <c r="AW197" s="450"/>
      <c r="AX197" s="450"/>
      <c r="AY197" s="450"/>
      <c r="AZ197" s="450"/>
      <c r="BA197" s="450"/>
      <c r="BB197" s="450"/>
      <c r="BC197" s="450"/>
      <c r="BD197" s="450"/>
      <c r="BE197" s="450"/>
      <c r="BF197" s="450"/>
      <c r="BG197" s="477"/>
      <c r="BH197" s="478"/>
      <c r="BI197" s="478"/>
      <c r="BJ197" s="478"/>
      <c r="BK197" s="478"/>
      <c r="BL197" s="478"/>
      <c r="BM197" s="479"/>
      <c r="BN197" s="477"/>
      <c r="BO197" s="478"/>
      <c r="BP197" s="478"/>
      <c r="BQ197" s="478"/>
      <c r="BR197" s="478"/>
      <c r="BS197" s="478"/>
      <c r="BT197" s="479"/>
      <c r="BU197" s="450"/>
      <c r="BV197" s="450"/>
      <c r="BW197" s="450"/>
      <c r="BX197" s="450"/>
      <c r="BY197" s="450"/>
      <c r="BZ197" s="450"/>
      <c r="CA197" s="450"/>
      <c r="CB197" s="450"/>
      <c r="CC197" s="450"/>
      <c r="CD197" s="450"/>
      <c r="CE197" s="450"/>
      <c r="CF197" s="450"/>
      <c r="CG197" s="450"/>
      <c r="CH197" s="450"/>
      <c r="CI197" s="450"/>
      <c r="CJ197" s="450"/>
    </row>
    <row r="198" spans="5:88" ht="14.25" customHeight="1" x14ac:dyDescent="0.4">
      <c r="E198" s="439">
        <v>80</v>
      </c>
      <c r="F198" s="439"/>
      <c r="G198" s="439"/>
      <c r="H198" s="439"/>
      <c r="I198" s="439"/>
      <c r="J198" s="439"/>
      <c r="K198" s="439"/>
      <c r="L198" s="439"/>
      <c r="M198" s="439"/>
      <c r="N198" s="439"/>
      <c r="O198" s="439"/>
      <c r="P198" s="439"/>
      <c r="Q198" s="439"/>
      <c r="R198" s="439"/>
      <c r="S198" s="439"/>
      <c r="T198" s="439" t="s">
        <v>777</v>
      </c>
      <c r="U198" s="439"/>
      <c r="V198" s="439"/>
      <c r="W198" s="439"/>
      <c r="X198" s="439"/>
      <c r="Y198" s="439"/>
      <c r="Z198" s="439"/>
      <c r="AA198" s="439"/>
      <c r="AB198" s="439"/>
      <c r="AC198" s="439"/>
      <c r="AD198" s="439"/>
      <c r="AE198" s="439"/>
      <c r="AF198" s="439"/>
      <c r="AG198" s="439"/>
      <c r="AH198" s="439"/>
      <c r="AI198" s="450"/>
      <c r="AJ198" s="450"/>
      <c r="AK198" s="450"/>
      <c r="AL198" s="450"/>
      <c r="AM198" s="450"/>
      <c r="AN198" s="450"/>
      <c r="AO198" s="450"/>
      <c r="AP198" s="450"/>
      <c r="AQ198" s="450"/>
      <c r="AR198" s="450"/>
      <c r="AS198" s="450"/>
      <c r="AT198" s="450"/>
      <c r="AU198" s="450"/>
      <c r="AV198" s="450"/>
      <c r="AW198" s="450"/>
      <c r="AX198" s="450"/>
      <c r="AY198" s="450"/>
      <c r="AZ198" s="450" t="s">
        <v>976</v>
      </c>
      <c r="BA198" s="450"/>
      <c r="BB198" s="450"/>
      <c r="BC198" s="450"/>
      <c r="BD198" s="450"/>
      <c r="BE198" s="450"/>
      <c r="BF198" s="450"/>
      <c r="BG198" s="477"/>
      <c r="BH198" s="478"/>
      <c r="BI198" s="478"/>
      <c r="BJ198" s="478"/>
      <c r="BK198" s="478"/>
      <c r="BL198" s="478"/>
      <c r="BM198" s="479"/>
      <c r="BN198" s="477"/>
      <c r="BO198" s="478"/>
      <c r="BP198" s="478"/>
      <c r="BQ198" s="478"/>
      <c r="BR198" s="478"/>
      <c r="BS198" s="478"/>
      <c r="BT198" s="479"/>
      <c r="BU198" s="450"/>
      <c r="BV198" s="450"/>
      <c r="BW198" s="450"/>
      <c r="BX198" s="450"/>
      <c r="BY198" s="450"/>
      <c r="BZ198" s="450"/>
      <c r="CA198" s="450"/>
      <c r="CB198" s="450"/>
      <c r="CC198" s="450"/>
      <c r="CD198" s="450"/>
      <c r="CE198" s="450"/>
      <c r="CF198" s="450"/>
      <c r="CG198" s="450"/>
      <c r="CH198" s="450"/>
      <c r="CI198" s="450"/>
      <c r="CJ198" s="450"/>
    </row>
    <row r="199" spans="5:88" ht="14.25" customHeight="1" x14ac:dyDescent="0.4">
      <c r="E199" s="439">
        <v>81</v>
      </c>
      <c r="F199" s="439"/>
      <c r="G199" s="439"/>
      <c r="H199" s="439"/>
      <c r="I199" s="439"/>
      <c r="J199" s="439"/>
      <c r="K199" s="439"/>
      <c r="L199" s="439"/>
      <c r="M199" s="439"/>
      <c r="N199" s="439"/>
      <c r="O199" s="439"/>
      <c r="P199" s="439"/>
      <c r="Q199" s="439"/>
      <c r="R199" s="439"/>
      <c r="S199" s="439"/>
      <c r="T199" s="439" t="s">
        <v>778</v>
      </c>
      <c r="U199" s="439"/>
      <c r="V199" s="439"/>
      <c r="W199" s="439"/>
      <c r="X199" s="439"/>
      <c r="Y199" s="439"/>
      <c r="Z199" s="439"/>
      <c r="AA199" s="439"/>
      <c r="AB199" s="439"/>
      <c r="AC199" s="439"/>
      <c r="AD199" s="439"/>
      <c r="AE199" s="439"/>
      <c r="AF199" s="439"/>
      <c r="AG199" s="439"/>
      <c r="AH199" s="439"/>
      <c r="AI199" s="450"/>
      <c r="AJ199" s="450"/>
      <c r="AK199" s="450"/>
      <c r="AL199" s="450"/>
      <c r="AM199" s="450"/>
      <c r="AN199" s="450"/>
      <c r="AO199" s="450"/>
      <c r="AP199" s="450"/>
      <c r="AQ199" s="450"/>
      <c r="AR199" s="450"/>
      <c r="AS199" s="450"/>
      <c r="AT199" s="450"/>
      <c r="AU199" s="450"/>
      <c r="AV199" s="450"/>
      <c r="AW199" s="450"/>
      <c r="AX199" s="450"/>
      <c r="AY199" s="450"/>
      <c r="AZ199" s="450" t="s">
        <v>976</v>
      </c>
      <c r="BA199" s="450"/>
      <c r="BB199" s="450"/>
      <c r="BC199" s="450"/>
      <c r="BD199" s="450"/>
      <c r="BE199" s="450"/>
      <c r="BF199" s="450"/>
      <c r="BG199" s="477"/>
      <c r="BH199" s="478"/>
      <c r="BI199" s="478"/>
      <c r="BJ199" s="478"/>
      <c r="BK199" s="478"/>
      <c r="BL199" s="478"/>
      <c r="BM199" s="479"/>
      <c r="BN199" s="477"/>
      <c r="BO199" s="478"/>
      <c r="BP199" s="478"/>
      <c r="BQ199" s="478"/>
      <c r="BR199" s="478"/>
      <c r="BS199" s="478"/>
      <c r="BT199" s="479"/>
      <c r="BU199" s="450"/>
      <c r="BV199" s="450"/>
      <c r="BW199" s="450"/>
      <c r="BX199" s="450"/>
      <c r="BY199" s="450"/>
      <c r="BZ199" s="450"/>
      <c r="CA199" s="450"/>
      <c r="CB199" s="450"/>
      <c r="CC199" s="450"/>
      <c r="CD199" s="450"/>
      <c r="CE199" s="450"/>
      <c r="CF199" s="450"/>
      <c r="CG199" s="450"/>
      <c r="CH199" s="450"/>
      <c r="CI199" s="450"/>
      <c r="CJ199" s="450"/>
    </row>
    <row r="200" spans="5:88" ht="14.25" customHeight="1" x14ac:dyDescent="0.4">
      <c r="E200" s="439">
        <v>82</v>
      </c>
      <c r="F200" s="439"/>
      <c r="G200" s="439"/>
      <c r="H200" s="439"/>
      <c r="I200" s="439"/>
      <c r="J200" s="439"/>
      <c r="K200" s="439"/>
      <c r="L200" s="439"/>
      <c r="M200" s="439"/>
      <c r="N200" s="439"/>
      <c r="O200" s="439"/>
      <c r="P200" s="439"/>
      <c r="Q200" s="439"/>
      <c r="R200" s="439"/>
      <c r="S200" s="439"/>
      <c r="T200" s="439" t="s">
        <v>779</v>
      </c>
      <c r="U200" s="439"/>
      <c r="V200" s="439"/>
      <c r="W200" s="439"/>
      <c r="X200" s="439"/>
      <c r="Y200" s="439"/>
      <c r="Z200" s="439"/>
      <c r="AA200" s="439"/>
      <c r="AB200" s="439"/>
      <c r="AC200" s="439"/>
      <c r="AD200" s="439"/>
      <c r="AE200" s="439"/>
      <c r="AF200" s="439"/>
      <c r="AG200" s="439"/>
      <c r="AH200" s="439"/>
      <c r="AI200" s="450"/>
      <c r="AJ200" s="450"/>
      <c r="AK200" s="450"/>
      <c r="AL200" s="450"/>
      <c r="AM200" s="450"/>
      <c r="AN200" s="450"/>
      <c r="AO200" s="450"/>
      <c r="AP200" s="450"/>
      <c r="AQ200" s="450"/>
      <c r="AR200" s="450"/>
      <c r="AS200" s="450"/>
      <c r="AT200" s="450"/>
      <c r="AU200" s="450"/>
      <c r="AV200" s="450"/>
      <c r="AW200" s="450"/>
      <c r="AX200" s="450"/>
      <c r="AY200" s="450"/>
      <c r="AZ200" s="450" t="s">
        <v>976</v>
      </c>
      <c r="BA200" s="450"/>
      <c r="BB200" s="450"/>
      <c r="BC200" s="450"/>
      <c r="BD200" s="450"/>
      <c r="BE200" s="450"/>
      <c r="BF200" s="450"/>
      <c r="BG200" s="477"/>
      <c r="BH200" s="478"/>
      <c r="BI200" s="478"/>
      <c r="BJ200" s="478"/>
      <c r="BK200" s="478"/>
      <c r="BL200" s="478"/>
      <c r="BM200" s="479"/>
      <c r="BN200" s="477"/>
      <c r="BO200" s="478"/>
      <c r="BP200" s="478"/>
      <c r="BQ200" s="478"/>
      <c r="BR200" s="478"/>
      <c r="BS200" s="478"/>
      <c r="BT200" s="479"/>
      <c r="BU200" s="450"/>
      <c r="BV200" s="450"/>
      <c r="BW200" s="450"/>
      <c r="BX200" s="450"/>
      <c r="BY200" s="450"/>
      <c r="BZ200" s="450"/>
      <c r="CA200" s="450"/>
      <c r="CB200" s="450"/>
      <c r="CC200" s="450"/>
      <c r="CD200" s="450"/>
      <c r="CE200" s="450"/>
      <c r="CF200" s="450"/>
      <c r="CG200" s="450"/>
      <c r="CH200" s="450"/>
      <c r="CI200" s="450"/>
      <c r="CJ200" s="450"/>
    </row>
    <row r="201" spans="5:88" ht="14.25" customHeight="1" x14ac:dyDescent="0.4">
      <c r="E201" s="439">
        <v>83</v>
      </c>
      <c r="F201" s="439"/>
      <c r="G201" s="439"/>
      <c r="H201" s="439"/>
      <c r="I201" s="439"/>
      <c r="J201" s="439"/>
      <c r="K201" s="439"/>
      <c r="L201" s="439"/>
      <c r="M201" s="439"/>
      <c r="N201" s="439"/>
      <c r="O201" s="439"/>
      <c r="P201" s="439"/>
      <c r="Q201" s="439"/>
      <c r="R201" s="439"/>
      <c r="S201" s="439"/>
      <c r="T201" s="439" t="s">
        <v>780</v>
      </c>
      <c r="U201" s="439"/>
      <c r="V201" s="439"/>
      <c r="W201" s="439"/>
      <c r="X201" s="439"/>
      <c r="Y201" s="439"/>
      <c r="Z201" s="439"/>
      <c r="AA201" s="439"/>
      <c r="AB201" s="439"/>
      <c r="AC201" s="439"/>
      <c r="AD201" s="439"/>
      <c r="AE201" s="439"/>
      <c r="AF201" s="439"/>
      <c r="AG201" s="439"/>
      <c r="AH201" s="439"/>
      <c r="AI201" s="450"/>
      <c r="AJ201" s="450"/>
      <c r="AK201" s="450"/>
      <c r="AL201" s="450"/>
      <c r="AM201" s="450"/>
      <c r="AN201" s="450"/>
      <c r="AO201" s="450"/>
      <c r="AP201" s="450"/>
      <c r="AQ201" s="450"/>
      <c r="AR201" s="450"/>
      <c r="AS201" s="450"/>
      <c r="AT201" s="450"/>
      <c r="AU201" s="450"/>
      <c r="AV201" s="450"/>
      <c r="AW201" s="450"/>
      <c r="AX201" s="450"/>
      <c r="AY201" s="450"/>
      <c r="AZ201" s="450" t="s">
        <v>976</v>
      </c>
      <c r="BA201" s="450"/>
      <c r="BB201" s="450"/>
      <c r="BC201" s="450"/>
      <c r="BD201" s="450"/>
      <c r="BE201" s="450"/>
      <c r="BF201" s="450"/>
      <c r="BG201" s="477"/>
      <c r="BH201" s="478"/>
      <c r="BI201" s="478"/>
      <c r="BJ201" s="478"/>
      <c r="BK201" s="478"/>
      <c r="BL201" s="478"/>
      <c r="BM201" s="479"/>
      <c r="BN201" s="477"/>
      <c r="BO201" s="478"/>
      <c r="BP201" s="478"/>
      <c r="BQ201" s="478"/>
      <c r="BR201" s="478"/>
      <c r="BS201" s="478"/>
      <c r="BT201" s="479"/>
      <c r="BU201" s="450"/>
      <c r="BV201" s="450"/>
      <c r="BW201" s="450"/>
      <c r="BX201" s="450"/>
      <c r="BY201" s="450"/>
      <c r="BZ201" s="450"/>
      <c r="CA201" s="450"/>
      <c r="CB201" s="450"/>
      <c r="CC201" s="450"/>
      <c r="CD201" s="450"/>
      <c r="CE201" s="450"/>
      <c r="CF201" s="450"/>
      <c r="CG201" s="450"/>
      <c r="CH201" s="450"/>
      <c r="CI201" s="450"/>
      <c r="CJ201" s="450"/>
    </row>
    <row r="202" spans="5:88" ht="14.25" customHeight="1" x14ac:dyDescent="0.4">
      <c r="E202" s="439">
        <v>84</v>
      </c>
      <c r="F202" s="439"/>
      <c r="G202" s="439"/>
      <c r="H202" s="439"/>
      <c r="I202" s="439"/>
      <c r="J202" s="439"/>
      <c r="K202" s="439"/>
      <c r="L202" s="439"/>
      <c r="M202" s="439"/>
      <c r="N202" s="439"/>
      <c r="O202" s="439"/>
      <c r="P202" s="439"/>
      <c r="Q202" s="439"/>
      <c r="R202" s="439"/>
      <c r="S202" s="439"/>
      <c r="T202" s="439" t="s">
        <v>781</v>
      </c>
      <c r="U202" s="439"/>
      <c r="V202" s="439"/>
      <c r="W202" s="439"/>
      <c r="X202" s="439"/>
      <c r="Y202" s="439"/>
      <c r="Z202" s="439"/>
      <c r="AA202" s="439"/>
      <c r="AB202" s="439"/>
      <c r="AC202" s="439"/>
      <c r="AD202" s="439"/>
      <c r="AE202" s="439"/>
      <c r="AF202" s="439"/>
      <c r="AG202" s="439"/>
      <c r="AH202" s="439"/>
      <c r="AI202" s="450"/>
      <c r="AJ202" s="450"/>
      <c r="AK202" s="450"/>
      <c r="AL202" s="450"/>
      <c r="AM202" s="450"/>
      <c r="AN202" s="450"/>
      <c r="AO202" s="450"/>
      <c r="AP202" s="450" t="s">
        <v>976</v>
      </c>
      <c r="AQ202" s="450"/>
      <c r="AR202" s="450"/>
      <c r="AS202" s="450"/>
      <c r="AT202" s="450"/>
      <c r="AU202" s="450"/>
      <c r="AV202" s="450"/>
      <c r="AW202" s="450"/>
      <c r="AX202" s="450"/>
      <c r="AY202" s="450"/>
      <c r="AZ202" s="450"/>
      <c r="BA202" s="450"/>
      <c r="BB202" s="450"/>
      <c r="BC202" s="450"/>
      <c r="BD202" s="450"/>
      <c r="BE202" s="450"/>
      <c r="BF202" s="450"/>
      <c r="BG202" s="477"/>
      <c r="BH202" s="478"/>
      <c r="BI202" s="478"/>
      <c r="BJ202" s="478"/>
      <c r="BK202" s="478"/>
      <c r="BL202" s="478"/>
      <c r="BM202" s="479"/>
      <c r="BN202" s="477"/>
      <c r="BO202" s="478"/>
      <c r="BP202" s="478"/>
      <c r="BQ202" s="478"/>
      <c r="BR202" s="478"/>
      <c r="BS202" s="478"/>
      <c r="BT202" s="479"/>
      <c r="BU202" s="450"/>
      <c r="BV202" s="450"/>
      <c r="BW202" s="450"/>
      <c r="BX202" s="450"/>
      <c r="BY202" s="450"/>
      <c r="BZ202" s="450"/>
      <c r="CA202" s="450"/>
      <c r="CB202" s="450"/>
      <c r="CC202" s="450"/>
      <c r="CD202" s="450"/>
      <c r="CE202" s="450"/>
      <c r="CF202" s="450"/>
      <c r="CG202" s="450"/>
      <c r="CH202" s="450"/>
      <c r="CI202" s="450"/>
      <c r="CJ202" s="450"/>
    </row>
    <row r="203" spans="5:88" ht="14.25" customHeight="1" x14ac:dyDescent="0.4">
      <c r="E203" s="439">
        <v>85</v>
      </c>
      <c r="F203" s="439"/>
      <c r="G203" s="439"/>
      <c r="H203" s="439"/>
      <c r="I203" s="439"/>
      <c r="J203" s="439"/>
      <c r="K203" s="439"/>
      <c r="L203" s="439"/>
      <c r="M203" s="439"/>
      <c r="N203" s="439"/>
      <c r="O203" s="439"/>
      <c r="P203" s="439"/>
      <c r="Q203" s="439"/>
      <c r="R203" s="439"/>
      <c r="S203" s="439"/>
      <c r="T203" s="439" t="s">
        <v>782</v>
      </c>
      <c r="U203" s="439"/>
      <c r="V203" s="439"/>
      <c r="W203" s="439"/>
      <c r="X203" s="439"/>
      <c r="Y203" s="439"/>
      <c r="Z203" s="439"/>
      <c r="AA203" s="439"/>
      <c r="AB203" s="439"/>
      <c r="AC203" s="439"/>
      <c r="AD203" s="439"/>
      <c r="AE203" s="439"/>
      <c r="AF203" s="439"/>
      <c r="AG203" s="439"/>
      <c r="AH203" s="439"/>
      <c r="AI203" s="450"/>
      <c r="AJ203" s="450"/>
      <c r="AK203" s="450"/>
      <c r="AL203" s="450"/>
      <c r="AM203" s="450"/>
      <c r="AN203" s="450"/>
      <c r="AO203" s="450"/>
      <c r="AP203" s="450"/>
      <c r="AQ203" s="450"/>
      <c r="AR203" s="450"/>
      <c r="AS203" s="450"/>
      <c r="AT203" s="450"/>
      <c r="AU203" s="450"/>
      <c r="AV203" s="450"/>
      <c r="AW203" s="450"/>
      <c r="AX203" s="450"/>
      <c r="AY203" s="450"/>
      <c r="AZ203" s="450" t="s">
        <v>976</v>
      </c>
      <c r="BA203" s="450"/>
      <c r="BB203" s="450"/>
      <c r="BC203" s="450"/>
      <c r="BD203" s="450"/>
      <c r="BE203" s="450"/>
      <c r="BF203" s="450"/>
      <c r="BG203" s="477"/>
      <c r="BH203" s="478"/>
      <c r="BI203" s="478"/>
      <c r="BJ203" s="478"/>
      <c r="BK203" s="478"/>
      <c r="BL203" s="478"/>
      <c r="BM203" s="479"/>
      <c r="BN203" s="477"/>
      <c r="BO203" s="478"/>
      <c r="BP203" s="478"/>
      <c r="BQ203" s="478"/>
      <c r="BR203" s="478"/>
      <c r="BS203" s="478"/>
      <c r="BT203" s="479"/>
      <c r="BU203" s="450"/>
      <c r="BV203" s="450"/>
      <c r="BW203" s="450"/>
      <c r="BX203" s="450"/>
      <c r="BY203" s="450"/>
      <c r="BZ203" s="450"/>
      <c r="CA203" s="450"/>
      <c r="CB203" s="450"/>
      <c r="CC203" s="450"/>
      <c r="CD203" s="450"/>
      <c r="CE203" s="450"/>
      <c r="CF203" s="450"/>
      <c r="CG203" s="450"/>
      <c r="CH203" s="450"/>
      <c r="CI203" s="450"/>
      <c r="CJ203" s="450"/>
    </row>
    <row r="204" spans="5:88" ht="14.25" customHeight="1" x14ac:dyDescent="0.4">
      <c r="E204" s="439">
        <v>86</v>
      </c>
      <c r="F204" s="439"/>
      <c r="G204" s="439"/>
      <c r="H204" s="439"/>
      <c r="I204" s="439"/>
      <c r="J204" s="439"/>
      <c r="K204" s="439"/>
      <c r="L204" s="439"/>
      <c r="M204" s="439"/>
      <c r="N204" s="439"/>
      <c r="O204" s="439"/>
      <c r="P204" s="439"/>
      <c r="Q204" s="439"/>
      <c r="R204" s="439"/>
      <c r="S204" s="439"/>
      <c r="T204" s="439" t="s">
        <v>783</v>
      </c>
      <c r="U204" s="439"/>
      <c r="V204" s="439"/>
      <c r="W204" s="439"/>
      <c r="X204" s="439"/>
      <c r="Y204" s="439"/>
      <c r="Z204" s="439"/>
      <c r="AA204" s="439"/>
      <c r="AB204" s="439"/>
      <c r="AC204" s="439"/>
      <c r="AD204" s="439"/>
      <c r="AE204" s="439"/>
      <c r="AF204" s="439"/>
      <c r="AG204" s="439"/>
      <c r="AH204" s="439"/>
      <c r="AI204" s="450"/>
      <c r="AJ204" s="450"/>
      <c r="AK204" s="450"/>
      <c r="AL204" s="450"/>
      <c r="AM204" s="450"/>
      <c r="AN204" s="450"/>
      <c r="AO204" s="450"/>
      <c r="AP204" s="450" t="s">
        <v>976</v>
      </c>
      <c r="AQ204" s="450"/>
      <c r="AR204" s="450"/>
      <c r="AS204" s="450"/>
      <c r="AT204" s="450"/>
      <c r="AU204" s="450"/>
      <c r="AV204" s="450"/>
      <c r="AW204" s="450"/>
      <c r="AX204" s="450"/>
      <c r="AY204" s="450"/>
      <c r="AZ204" s="450"/>
      <c r="BA204" s="450"/>
      <c r="BB204" s="450"/>
      <c r="BC204" s="450"/>
      <c r="BD204" s="450"/>
      <c r="BE204" s="450"/>
      <c r="BF204" s="450"/>
      <c r="BG204" s="477"/>
      <c r="BH204" s="478"/>
      <c r="BI204" s="478"/>
      <c r="BJ204" s="478"/>
      <c r="BK204" s="478"/>
      <c r="BL204" s="478"/>
      <c r="BM204" s="479"/>
      <c r="BN204" s="477"/>
      <c r="BO204" s="478"/>
      <c r="BP204" s="478"/>
      <c r="BQ204" s="478"/>
      <c r="BR204" s="478"/>
      <c r="BS204" s="478"/>
      <c r="BT204" s="479"/>
      <c r="BU204" s="450"/>
      <c r="BV204" s="450"/>
      <c r="BW204" s="450"/>
      <c r="BX204" s="450"/>
      <c r="BY204" s="450"/>
      <c r="BZ204" s="450"/>
      <c r="CA204" s="450"/>
      <c r="CB204" s="450"/>
      <c r="CC204" s="450"/>
      <c r="CD204" s="450"/>
      <c r="CE204" s="450"/>
      <c r="CF204" s="450"/>
      <c r="CG204" s="450"/>
      <c r="CH204" s="450"/>
      <c r="CI204" s="450"/>
      <c r="CJ204" s="450"/>
    </row>
    <row r="205" spans="5:88" ht="14.25" customHeight="1" x14ac:dyDescent="0.4">
      <c r="E205" s="439">
        <v>87</v>
      </c>
      <c r="F205" s="439"/>
      <c r="G205" s="439"/>
      <c r="H205" s="439"/>
      <c r="I205" s="439"/>
      <c r="J205" s="439"/>
      <c r="K205" s="439"/>
      <c r="L205" s="439"/>
      <c r="M205" s="439"/>
      <c r="N205" s="439"/>
      <c r="O205" s="439"/>
      <c r="P205" s="439"/>
      <c r="Q205" s="439"/>
      <c r="R205" s="439"/>
      <c r="S205" s="439"/>
      <c r="T205" s="439" t="s">
        <v>784</v>
      </c>
      <c r="U205" s="439"/>
      <c r="V205" s="439"/>
      <c r="W205" s="439"/>
      <c r="X205" s="439"/>
      <c r="Y205" s="439"/>
      <c r="Z205" s="439"/>
      <c r="AA205" s="439"/>
      <c r="AB205" s="439"/>
      <c r="AC205" s="439"/>
      <c r="AD205" s="439"/>
      <c r="AE205" s="439"/>
      <c r="AF205" s="439"/>
      <c r="AG205" s="439"/>
      <c r="AH205" s="439"/>
      <c r="AI205" s="450"/>
      <c r="AJ205" s="450"/>
      <c r="AK205" s="450"/>
      <c r="AL205" s="450"/>
      <c r="AM205" s="450"/>
      <c r="AN205" s="450"/>
      <c r="AO205" s="450"/>
      <c r="AP205" s="450" t="s">
        <v>976</v>
      </c>
      <c r="AQ205" s="450"/>
      <c r="AR205" s="450"/>
      <c r="AS205" s="450"/>
      <c r="AT205" s="450"/>
      <c r="AU205" s="450"/>
      <c r="AV205" s="450"/>
      <c r="AW205" s="450"/>
      <c r="AX205" s="450"/>
      <c r="AY205" s="450"/>
      <c r="AZ205" s="450"/>
      <c r="BA205" s="450"/>
      <c r="BB205" s="450"/>
      <c r="BC205" s="450"/>
      <c r="BD205" s="450"/>
      <c r="BE205" s="450"/>
      <c r="BF205" s="450"/>
      <c r="BG205" s="477"/>
      <c r="BH205" s="478"/>
      <c r="BI205" s="478"/>
      <c r="BJ205" s="478"/>
      <c r="BK205" s="478"/>
      <c r="BL205" s="478"/>
      <c r="BM205" s="479"/>
      <c r="BN205" s="477"/>
      <c r="BO205" s="478"/>
      <c r="BP205" s="478"/>
      <c r="BQ205" s="478"/>
      <c r="BR205" s="478"/>
      <c r="BS205" s="478"/>
      <c r="BT205" s="479"/>
      <c r="BU205" s="450"/>
      <c r="BV205" s="450"/>
      <c r="BW205" s="450"/>
      <c r="BX205" s="450"/>
      <c r="BY205" s="450"/>
      <c r="BZ205" s="450"/>
      <c r="CA205" s="450"/>
      <c r="CB205" s="450"/>
      <c r="CC205" s="450"/>
      <c r="CD205" s="450"/>
      <c r="CE205" s="450"/>
      <c r="CF205" s="450"/>
      <c r="CG205" s="450"/>
      <c r="CH205" s="450"/>
      <c r="CI205" s="450"/>
      <c r="CJ205" s="450"/>
    </row>
    <row r="206" spans="5:88" ht="14.25" customHeight="1" x14ac:dyDescent="0.4">
      <c r="E206" s="439">
        <v>88</v>
      </c>
      <c r="F206" s="439"/>
      <c r="G206" s="439"/>
      <c r="H206" s="439"/>
      <c r="I206" s="439"/>
      <c r="J206" s="439"/>
      <c r="K206" s="439"/>
      <c r="L206" s="439"/>
      <c r="M206" s="439"/>
      <c r="N206" s="439"/>
      <c r="O206" s="439"/>
      <c r="P206" s="439"/>
      <c r="Q206" s="439"/>
      <c r="R206" s="439"/>
      <c r="S206" s="439"/>
      <c r="T206" s="439" t="s">
        <v>786</v>
      </c>
      <c r="U206" s="439"/>
      <c r="V206" s="439"/>
      <c r="W206" s="439"/>
      <c r="X206" s="439"/>
      <c r="Y206" s="439"/>
      <c r="Z206" s="439"/>
      <c r="AA206" s="439"/>
      <c r="AB206" s="439"/>
      <c r="AC206" s="439"/>
      <c r="AD206" s="439"/>
      <c r="AE206" s="439"/>
      <c r="AF206" s="439"/>
      <c r="AG206" s="439"/>
      <c r="AH206" s="439"/>
      <c r="AI206" s="450"/>
      <c r="AJ206" s="450"/>
      <c r="AK206" s="450"/>
      <c r="AL206" s="450"/>
      <c r="AM206" s="450"/>
      <c r="AN206" s="450"/>
      <c r="AO206" s="450"/>
      <c r="AP206" s="450"/>
      <c r="AQ206" s="450"/>
      <c r="AR206" s="450"/>
      <c r="AS206" s="450" t="s">
        <v>976</v>
      </c>
      <c r="AT206" s="450"/>
      <c r="AU206" s="450"/>
      <c r="AV206" s="450"/>
      <c r="AW206" s="450"/>
      <c r="AX206" s="450"/>
      <c r="AY206" s="450"/>
      <c r="AZ206" s="450"/>
      <c r="BA206" s="450"/>
      <c r="BB206" s="450"/>
      <c r="BC206" s="450"/>
      <c r="BD206" s="450"/>
      <c r="BE206" s="450"/>
      <c r="BF206" s="450"/>
      <c r="BG206" s="477"/>
      <c r="BH206" s="478"/>
      <c r="BI206" s="478"/>
      <c r="BJ206" s="478"/>
      <c r="BK206" s="478"/>
      <c r="BL206" s="478"/>
      <c r="BM206" s="479"/>
      <c r="BN206" s="477"/>
      <c r="BO206" s="478"/>
      <c r="BP206" s="478"/>
      <c r="BQ206" s="478"/>
      <c r="BR206" s="478"/>
      <c r="BS206" s="478"/>
      <c r="BT206" s="479"/>
      <c r="BU206" s="450"/>
      <c r="BV206" s="450"/>
      <c r="BW206" s="450"/>
      <c r="BX206" s="450"/>
      <c r="BY206" s="450"/>
      <c r="BZ206" s="450"/>
      <c r="CA206" s="450"/>
      <c r="CB206" s="450"/>
      <c r="CC206" s="450"/>
      <c r="CD206" s="450"/>
      <c r="CE206" s="450"/>
      <c r="CF206" s="450"/>
      <c r="CG206" s="450"/>
      <c r="CH206" s="450"/>
      <c r="CI206" s="450"/>
      <c r="CJ206" s="450"/>
    </row>
    <row r="207" spans="5:88" ht="14.25" customHeight="1" x14ac:dyDescent="0.4">
      <c r="E207" s="439">
        <v>89</v>
      </c>
      <c r="F207" s="439"/>
      <c r="G207" s="439"/>
      <c r="H207" s="439"/>
      <c r="I207" s="439"/>
      <c r="J207" s="439"/>
      <c r="K207" s="439"/>
      <c r="L207" s="439"/>
      <c r="M207" s="439"/>
      <c r="N207" s="439"/>
      <c r="O207" s="439"/>
      <c r="P207" s="439"/>
      <c r="Q207" s="439"/>
      <c r="R207" s="439"/>
      <c r="S207" s="439"/>
      <c r="T207" s="439" t="s">
        <v>785</v>
      </c>
      <c r="U207" s="439"/>
      <c r="V207" s="439"/>
      <c r="W207" s="439"/>
      <c r="X207" s="439"/>
      <c r="Y207" s="439"/>
      <c r="Z207" s="439"/>
      <c r="AA207" s="439"/>
      <c r="AB207" s="439"/>
      <c r="AC207" s="439"/>
      <c r="AD207" s="439"/>
      <c r="AE207" s="439"/>
      <c r="AF207" s="439"/>
      <c r="AG207" s="439"/>
      <c r="AH207" s="439"/>
      <c r="AI207" s="450"/>
      <c r="AJ207" s="450"/>
      <c r="AK207" s="450"/>
      <c r="AL207" s="450"/>
      <c r="AM207" s="450"/>
      <c r="AN207" s="450"/>
      <c r="AO207" s="450"/>
      <c r="AP207" s="450"/>
      <c r="AQ207" s="450"/>
      <c r="AR207" s="450"/>
      <c r="AS207" s="450"/>
      <c r="AT207" s="450"/>
      <c r="AU207" s="450"/>
      <c r="AV207" s="450"/>
      <c r="AW207" s="450"/>
      <c r="AX207" s="450"/>
      <c r="AY207" s="450"/>
      <c r="AZ207" s="450" t="s">
        <v>976</v>
      </c>
      <c r="BA207" s="450"/>
      <c r="BB207" s="450"/>
      <c r="BC207" s="450"/>
      <c r="BD207" s="450"/>
      <c r="BE207" s="450"/>
      <c r="BF207" s="450"/>
      <c r="BG207" s="477"/>
      <c r="BH207" s="478"/>
      <c r="BI207" s="478"/>
      <c r="BJ207" s="478"/>
      <c r="BK207" s="478"/>
      <c r="BL207" s="478"/>
      <c r="BM207" s="479"/>
      <c r="BN207" s="477"/>
      <c r="BO207" s="478"/>
      <c r="BP207" s="478"/>
      <c r="BQ207" s="478"/>
      <c r="BR207" s="478"/>
      <c r="BS207" s="478"/>
      <c r="BT207" s="479"/>
      <c r="BU207" s="450"/>
      <c r="BV207" s="450"/>
      <c r="BW207" s="450"/>
      <c r="BX207" s="450"/>
      <c r="BY207" s="450"/>
      <c r="BZ207" s="450"/>
      <c r="CA207" s="450"/>
      <c r="CB207" s="450"/>
      <c r="CC207" s="450"/>
      <c r="CD207" s="450"/>
      <c r="CE207" s="450"/>
      <c r="CF207" s="450"/>
      <c r="CG207" s="450"/>
      <c r="CH207" s="450"/>
      <c r="CI207" s="450"/>
      <c r="CJ207" s="450"/>
    </row>
    <row r="208" spans="5:88" ht="14.25" customHeight="1" x14ac:dyDescent="0.4">
      <c r="E208" s="439">
        <v>90</v>
      </c>
      <c r="F208" s="439"/>
      <c r="G208" s="439"/>
      <c r="H208" s="439"/>
      <c r="I208" s="439"/>
      <c r="J208" s="439"/>
      <c r="K208" s="439"/>
      <c r="L208" s="439"/>
      <c r="M208" s="439"/>
      <c r="N208" s="439"/>
      <c r="O208" s="439"/>
      <c r="P208" s="439"/>
      <c r="Q208" s="439"/>
      <c r="R208" s="439"/>
      <c r="S208" s="439"/>
      <c r="T208" s="439" t="s">
        <v>787</v>
      </c>
      <c r="U208" s="439"/>
      <c r="V208" s="439"/>
      <c r="W208" s="439"/>
      <c r="X208" s="439"/>
      <c r="Y208" s="439"/>
      <c r="Z208" s="439"/>
      <c r="AA208" s="439"/>
      <c r="AB208" s="439"/>
      <c r="AC208" s="439"/>
      <c r="AD208" s="439"/>
      <c r="AE208" s="439"/>
      <c r="AF208" s="439"/>
      <c r="AG208" s="439"/>
      <c r="AH208" s="439"/>
      <c r="AI208" s="450"/>
      <c r="AJ208" s="450"/>
      <c r="AK208" s="450"/>
      <c r="AL208" s="450"/>
      <c r="AM208" s="450"/>
      <c r="AN208" s="450"/>
      <c r="AO208" s="450"/>
      <c r="AP208" s="450"/>
      <c r="AQ208" s="450"/>
      <c r="AR208" s="450"/>
      <c r="AS208" s="450" t="s">
        <v>976</v>
      </c>
      <c r="AT208" s="450"/>
      <c r="AU208" s="450"/>
      <c r="AV208" s="450"/>
      <c r="AW208" s="450"/>
      <c r="AX208" s="450"/>
      <c r="AY208" s="450"/>
      <c r="AZ208" s="450"/>
      <c r="BA208" s="450"/>
      <c r="BB208" s="450"/>
      <c r="BC208" s="450"/>
      <c r="BD208" s="450"/>
      <c r="BE208" s="450"/>
      <c r="BF208" s="450"/>
      <c r="BG208" s="477"/>
      <c r="BH208" s="478"/>
      <c r="BI208" s="478"/>
      <c r="BJ208" s="478"/>
      <c r="BK208" s="478"/>
      <c r="BL208" s="478"/>
      <c r="BM208" s="479"/>
      <c r="BN208" s="477"/>
      <c r="BO208" s="478"/>
      <c r="BP208" s="478"/>
      <c r="BQ208" s="478"/>
      <c r="BR208" s="478"/>
      <c r="BS208" s="478"/>
      <c r="BT208" s="479"/>
      <c r="BU208" s="450"/>
      <c r="BV208" s="450"/>
      <c r="BW208" s="450"/>
      <c r="BX208" s="450"/>
      <c r="BY208" s="450"/>
      <c r="BZ208" s="450"/>
      <c r="CA208" s="450"/>
      <c r="CB208" s="450"/>
      <c r="CC208" s="450"/>
      <c r="CD208" s="450"/>
      <c r="CE208" s="450"/>
      <c r="CF208" s="450"/>
      <c r="CG208" s="450"/>
      <c r="CH208" s="450"/>
      <c r="CI208" s="450"/>
      <c r="CJ208" s="450"/>
    </row>
    <row r="209" spans="5:88" ht="14.25" customHeight="1" x14ac:dyDescent="0.4">
      <c r="E209" s="439">
        <v>91</v>
      </c>
      <c r="F209" s="439"/>
      <c r="G209" s="439"/>
      <c r="H209" s="439"/>
      <c r="I209" s="439"/>
      <c r="J209" s="439"/>
      <c r="K209" s="439"/>
      <c r="L209" s="439"/>
      <c r="M209" s="439"/>
      <c r="N209" s="439"/>
      <c r="O209" s="439"/>
      <c r="P209" s="439"/>
      <c r="Q209" s="439"/>
      <c r="R209" s="439"/>
      <c r="S209" s="439"/>
      <c r="T209" s="439" t="s">
        <v>788</v>
      </c>
      <c r="U209" s="439"/>
      <c r="V209" s="439"/>
      <c r="W209" s="439"/>
      <c r="X209" s="439"/>
      <c r="Y209" s="439"/>
      <c r="Z209" s="439"/>
      <c r="AA209" s="439"/>
      <c r="AB209" s="439"/>
      <c r="AC209" s="439"/>
      <c r="AD209" s="439"/>
      <c r="AE209" s="439"/>
      <c r="AF209" s="439"/>
      <c r="AG209" s="439"/>
      <c r="AH209" s="439"/>
      <c r="AI209" s="450"/>
      <c r="AJ209" s="450"/>
      <c r="AK209" s="450"/>
      <c r="AL209" s="450"/>
      <c r="AM209" s="450"/>
      <c r="AN209" s="450"/>
      <c r="AO209" s="450"/>
      <c r="AP209" s="450" t="s">
        <v>976</v>
      </c>
      <c r="AQ209" s="450"/>
      <c r="AR209" s="450"/>
      <c r="AS209" s="450"/>
      <c r="AT209" s="450"/>
      <c r="AU209" s="450"/>
      <c r="AV209" s="450"/>
      <c r="AW209" s="450"/>
      <c r="AX209" s="450"/>
      <c r="AY209" s="450"/>
      <c r="AZ209" s="450"/>
      <c r="BA209" s="450"/>
      <c r="BB209" s="450"/>
      <c r="BC209" s="450"/>
      <c r="BD209" s="450"/>
      <c r="BE209" s="450"/>
      <c r="BF209" s="450"/>
      <c r="BG209" s="477"/>
      <c r="BH209" s="478"/>
      <c r="BI209" s="478"/>
      <c r="BJ209" s="478"/>
      <c r="BK209" s="478"/>
      <c r="BL209" s="478"/>
      <c r="BM209" s="479"/>
      <c r="BN209" s="477"/>
      <c r="BO209" s="478"/>
      <c r="BP209" s="478"/>
      <c r="BQ209" s="478"/>
      <c r="BR209" s="478"/>
      <c r="BS209" s="478"/>
      <c r="BT209" s="479"/>
      <c r="BU209" s="450"/>
      <c r="BV209" s="450"/>
      <c r="BW209" s="450"/>
      <c r="BX209" s="450"/>
      <c r="BY209" s="450"/>
      <c r="BZ209" s="450"/>
      <c r="CA209" s="450"/>
      <c r="CB209" s="450"/>
      <c r="CC209" s="450"/>
      <c r="CD209" s="450"/>
      <c r="CE209" s="450"/>
      <c r="CF209" s="450"/>
      <c r="CG209" s="450"/>
      <c r="CH209" s="450"/>
      <c r="CI209" s="450"/>
      <c r="CJ209" s="450"/>
    </row>
    <row r="210" spans="5:88" ht="14.25" customHeight="1" x14ac:dyDescent="0.4">
      <c r="E210" s="439">
        <v>92</v>
      </c>
      <c r="F210" s="439"/>
      <c r="G210" s="439"/>
      <c r="H210" s="439"/>
      <c r="I210" s="439"/>
      <c r="J210" s="439"/>
      <c r="K210" s="439"/>
      <c r="L210" s="439"/>
      <c r="M210" s="439"/>
      <c r="N210" s="439"/>
      <c r="O210" s="439"/>
      <c r="P210" s="439"/>
      <c r="Q210" s="439"/>
      <c r="R210" s="439"/>
      <c r="S210" s="439"/>
      <c r="T210" s="439" t="s">
        <v>789</v>
      </c>
      <c r="U210" s="439"/>
      <c r="V210" s="439"/>
      <c r="W210" s="439"/>
      <c r="X210" s="439"/>
      <c r="Y210" s="439"/>
      <c r="Z210" s="439"/>
      <c r="AA210" s="439"/>
      <c r="AB210" s="439"/>
      <c r="AC210" s="439"/>
      <c r="AD210" s="439"/>
      <c r="AE210" s="439"/>
      <c r="AF210" s="439"/>
      <c r="AG210" s="439"/>
      <c r="AH210" s="439"/>
      <c r="AI210" s="450"/>
      <c r="AJ210" s="450"/>
      <c r="AK210" s="450"/>
      <c r="AL210" s="450"/>
      <c r="AM210" s="450"/>
      <c r="AN210" s="450"/>
      <c r="AO210" s="450"/>
      <c r="AP210" s="450"/>
      <c r="AQ210" s="450"/>
      <c r="AR210" s="450"/>
      <c r="AS210" s="450"/>
      <c r="AT210" s="450"/>
      <c r="AU210" s="450"/>
      <c r="AV210" s="450"/>
      <c r="AW210" s="450"/>
      <c r="AX210" s="450"/>
      <c r="AY210" s="450"/>
      <c r="AZ210" s="450" t="s">
        <v>976</v>
      </c>
      <c r="BA210" s="450"/>
      <c r="BB210" s="450"/>
      <c r="BC210" s="450"/>
      <c r="BD210" s="450"/>
      <c r="BE210" s="450"/>
      <c r="BF210" s="450"/>
      <c r="BG210" s="477"/>
      <c r="BH210" s="478"/>
      <c r="BI210" s="478"/>
      <c r="BJ210" s="478"/>
      <c r="BK210" s="478"/>
      <c r="BL210" s="478"/>
      <c r="BM210" s="479"/>
      <c r="BN210" s="477"/>
      <c r="BO210" s="478"/>
      <c r="BP210" s="478"/>
      <c r="BQ210" s="478"/>
      <c r="BR210" s="478"/>
      <c r="BS210" s="478"/>
      <c r="BT210" s="479"/>
      <c r="BU210" s="450"/>
      <c r="BV210" s="450"/>
      <c r="BW210" s="450"/>
      <c r="BX210" s="450"/>
      <c r="BY210" s="450"/>
      <c r="BZ210" s="450"/>
      <c r="CA210" s="450"/>
      <c r="CB210" s="450"/>
      <c r="CC210" s="450"/>
      <c r="CD210" s="450"/>
      <c r="CE210" s="450"/>
      <c r="CF210" s="450"/>
      <c r="CG210" s="450"/>
      <c r="CH210" s="450"/>
      <c r="CI210" s="450"/>
      <c r="CJ210" s="450"/>
    </row>
    <row r="211" spans="5:88" ht="14.25" customHeight="1" x14ac:dyDescent="0.4">
      <c r="E211" s="439">
        <v>93</v>
      </c>
      <c r="F211" s="439"/>
      <c r="G211" s="439"/>
      <c r="H211" s="439"/>
      <c r="I211" s="439"/>
      <c r="J211" s="439"/>
      <c r="K211" s="439"/>
      <c r="L211" s="439"/>
      <c r="M211" s="439"/>
      <c r="N211" s="439"/>
      <c r="O211" s="439"/>
      <c r="P211" s="439"/>
      <c r="Q211" s="439"/>
      <c r="R211" s="439"/>
      <c r="S211" s="439"/>
      <c r="T211" s="439" t="s">
        <v>790</v>
      </c>
      <c r="U211" s="439"/>
      <c r="V211" s="439"/>
      <c r="W211" s="439"/>
      <c r="X211" s="439"/>
      <c r="Y211" s="439"/>
      <c r="Z211" s="439"/>
      <c r="AA211" s="439"/>
      <c r="AB211" s="439"/>
      <c r="AC211" s="439"/>
      <c r="AD211" s="439"/>
      <c r="AE211" s="439"/>
      <c r="AF211" s="439"/>
      <c r="AG211" s="439"/>
      <c r="AH211" s="439"/>
      <c r="AI211" s="450"/>
      <c r="AJ211" s="450"/>
      <c r="AK211" s="450"/>
      <c r="AL211" s="450"/>
      <c r="AM211" s="450"/>
      <c r="AN211" s="450"/>
      <c r="AO211" s="450"/>
      <c r="AP211" s="450"/>
      <c r="AQ211" s="450"/>
      <c r="AR211" s="450"/>
      <c r="AS211" s="450"/>
      <c r="AT211" s="450"/>
      <c r="AU211" s="450"/>
      <c r="AV211" s="450"/>
      <c r="AW211" s="450"/>
      <c r="AX211" s="450"/>
      <c r="AY211" s="450"/>
      <c r="AZ211" s="450" t="s">
        <v>976</v>
      </c>
      <c r="BA211" s="450"/>
      <c r="BB211" s="450"/>
      <c r="BC211" s="450"/>
      <c r="BD211" s="450"/>
      <c r="BE211" s="450"/>
      <c r="BF211" s="450"/>
      <c r="BG211" s="477"/>
      <c r="BH211" s="478"/>
      <c r="BI211" s="478"/>
      <c r="BJ211" s="478"/>
      <c r="BK211" s="478"/>
      <c r="BL211" s="478"/>
      <c r="BM211" s="479"/>
      <c r="BN211" s="477"/>
      <c r="BO211" s="478"/>
      <c r="BP211" s="478"/>
      <c r="BQ211" s="478"/>
      <c r="BR211" s="478"/>
      <c r="BS211" s="478"/>
      <c r="BT211" s="479"/>
      <c r="BU211" s="450"/>
      <c r="BV211" s="450"/>
      <c r="BW211" s="450"/>
      <c r="BX211" s="450"/>
      <c r="BY211" s="450"/>
      <c r="BZ211" s="450"/>
      <c r="CA211" s="450"/>
      <c r="CB211" s="450"/>
      <c r="CC211" s="450"/>
      <c r="CD211" s="450"/>
      <c r="CE211" s="450"/>
      <c r="CF211" s="450"/>
      <c r="CG211" s="450"/>
      <c r="CH211" s="450"/>
      <c r="CI211" s="450"/>
      <c r="CJ211" s="450"/>
    </row>
    <row r="212" spans="5:88" ht="14.25" customHeight="1" x14ac:dyDescent="0.4">
      <c r="E212" s="439">
        <v>94</v>
      </c>
      <c r="F212" s="439"/>
      <c r="G212" s="439"/>
      <c r="H212" s="439"/>
      <c r="I212" s="439"/>
      <c r="J212" s="439"/>
      <c r="K212" s="439"/>
      <c r="L212" s="439"/>
      <c r="M212" s="439"/>
      <c r="N212" s="439"/>
      <c r="O212" s="439"/>
      <c r="P212" s="439"/>
      <c r="Q212" s="439"/>
      <c r="R212" s="439"/>
      <c r="S212" s="439"/>
      <c r="T212" s="439" t="s">
        <v>791</v>
      </c>
      <c r="U212" s="439"/>
      <c r="V212" s="439"/>
      <c r="W212" s="439"/>
      <c r="X212" s="439"/>
      <c r="Y212" s="439"/>
      <c r="Z212" s="439"/>
      <c r="AA212" s="439"/>
      <c r="AB212" s="439"/>
      <c r="AC212" s="439"/>
      <c r="AD212" s="439"/>
      <c r="AE212" s="439"/>
      <c r="AF212" s="439"/>
      <c r="AG212" s="439"/>
      <c r="AH212" s="439"/>
      <c r="AI212" s="450"/>
      <c r="AJ212" s="450"/>
      <c r="AK212" s="450"/>
      <c r="AL212" s="450"/>
      <c r="AM212" s="450"/>
      <c r="AN212" s="450"/>
      <c r="AO212" s="450"/>
      <c r="AP212" s="450"/>
      <c r="AQ212" s="450"/>
      <c r="AR212" s="450"/>
      <c r="AS212" s="450" t="s">
        <v>976</v>
      </c>
      <c r="AT212" s="450"/>
      <c r="AU212" s="450"/>
      <c r="AV212" s="450"/>
      <c r="AW212" s="450"/>
      <c r="AX212" s="450"/>
      <c r="AY212" s="450"/>
      <c r="AZ212" s="450"/>
      <c r="BA212" s="450"/>
      <c r="BB212" s="450"/>
      <c r="BC212" s="450"/>
      <c r="BD212" s="450"/>
      <c r="BE212" s="450"/>
      <c r="BF212" s="450"/>
      <c r="BG212" s="477"/>
      <c r="BH212" s="478"/>
      <c r="BI212" s="478"/>
      <c r="BJ212" s="478"/>
      <c r="BK212" s="478"/>
      <c r="BL212" s="478"/>
      <c r="BM212" s="479"/>
      <c r="BN212" s="477"/>
      <c r="BO212" s="478"/>
      <c r="BP212" s="478"/>
      <c r="BQ212" s="478"/>
      <c r="BR212" s="478"/>
      <c r="BS212" s="478"/>
      <c r="BT212" s="479"/>
      <c r="BU212" s="450"/>
      <c r="BV212" s="450"/>
      <c r="BW212" s="450"/>
      <c r="BX212" s="450"/>
      <c r="BY212" s="450"/>
      <c r="BZ212" s="450"/>
      <c r="CA212" s="450"/>
      <c r="CB212" s="450"/>
      <c r="CC212" s="450"/>
      <c r="CD212" s="450"/>
      <c r="CE212" s="450"/>
      <c r="CF212" s="450"/>
      <c r="CG212" s="450"/>
      <c r="CH212" s="450"/>
      <c r="CI212" s="450"/>
      <c r="CJ212" s="450"/>
    </row>
    <row r="213" spans="5:88" ht="14.25" customHeight="1" x14ac:dyDescent="0.4">
      <c r="E213" s="439">
        <v>95</v>
      </c>
      <c r="F213" s="439"/>
      <c r="G213" s="439"/>
      <c r="H213" s="439"/>
      <c r="I213" s="439"/>
      <c r="J213" s="439"/>
      <c r="K213" s="439"/>
      <c r="L213" s="439"/>
      <c r="M213" s="439"/>
      <c r="N213" s="439"/>
      <c r="O213" s="439"/>
      <c r="P213" s="439"/>
      <c r="Q213" s="439"/>
      <c r="R213" s="439"/>
      <c r="S213" s="439"/>
      <c r="T213" s="439" t="s">
        <v>792</v>
      </c>
      <c r="U213" s="439"/>
      <c r="V213" s="439"/>
      <c r="W213" s="439"/>
      <c r="X213" s="439"/>
      <c r="Y213" s="439"/>
      <c r="Z213" s="439"/>
      <c r="AA213" s="439"/>
      <c r="AB213" s="439"/>
      <c r="AC213" s="439"/>
      <c r="AD213" s="439"/>
      <c r="AE213" s="439"/>
      <c r="AF213" s="439"/>
      <c r="AG213" s="439"/>
      <c r="AH213" s="439"/>
      <c r="AI213" s="450"/>
      <c r="AJ213" s="450"/>
      <c r="AK213" s="450"/>
      <c r="AL213" s="450"/>
      <c r="AM213" s="450"/>
      <c r="AN213" s="450"/>
      <c r="AO213" s="450"/>
      <c r="AP213" s="450"/>
      <c r="AQ213" s="450"/>
      <c r="AR213" s="450"/>
      <c r="AS213" s="450" t="s">
        <v>976</v>
      </c>
      <c r="AT213" s="450"/>
      <c r="AU213" s="450"/>
      <c r="AV213" s="450"/>
      <c r="AW213" s="450"/>
      <c r="AX213" s="450"/>
      <c r="AY213" s="450"/>
      <c r="AZ213" s="450"/>
      <c r="BA213" s="450"/>
      <c r="BB213" s="450"/>
      <c r="BC213" s="450"/>
      <c r="BD213" s="450"/>
      <c r="BE213" s="450"/>
      <c r="BF213" s="450"/>
      <c r="BG213" s="477"/>
      <c r="BH213" s="478"/>
      <c r="BI213" s="478"/>
      <c r="BJ213" s="478"/>
      <c r="BK213" s="478"/>
      <c r="BL213" s="478"/>
      <c r="BM213" s="479"/>
      <c r="BN213" s="477"/>
      <c r="BO213" s="478"/>
      <c r="BP213" s="478"/>
      <c r="BQ213" s="478"/>
      <c r="BR213" s="478"/>
      <c r="BS213" s="478"/>
      <c r="BT213" s="479"/>
      <c r="BU213" s="450"/>
      <c r="BV213" s="450"/>
      <c r="BW213" s="450"/>
      <c r="BX213" s="450"/>
      <c r="BY213" s="450"/>
      <c r="BZ213" s="450"/>
      <c r="CA213" s="450"/>
      <c r="CB213" s="450"/>
      <c r="CC213" s="450"/>
      <c r="CD213" s="450"/>
      <c r="CE213" s="450"/>
      <c r="CF213" s="450"/>
      <c r="CG213" s="450"/>
      <c r="CH213" s="450"/>
      <c r="CI213" s="450"/>
      <c r="CJ213" s="450"/>
    </row>
    <row r="214" spans="5:88" ht="14.25" customHeight="1" x14ac:dyDescent="0.4">
      <c r="E214" s="439">
        <v>96</v>
      </c>
      <c r="F214" s="439"/>
      <c r="G214" s="439"/>
      <c r="H214" s="439"/>
      <c r="I214" s="439"/>
      <c r="J214" s="439"/>
      <c r="K214" s="439"/>
      <c r="L214" s="439"/>
      <c r="M214" s="439"/>
      <c r="N214" s="439"/>
      <c r="O214" s="439"/>
      <c r="P214" s="439"/>
      <c r="Q214" s="439"/>
      <c r="R214" s="439"/>
      <c r="S214" s="439"/>
      <c r="T214" s="439" t="s">
        <v>793</v>
      </c>
      <c r="U214" s="439"/>
      <c r="V214" s="439"/>
      <c r="W214" s="439"/>
      <c r="X214" s="439"/>
      <c r="Y214" s="439"/>
      <c r="Z214" s="439"/>
      <c r="AA214" s="439"/>
      <c r="AB214" s="439"/>
      <c r="AC214" s="439"/>
      <c r="AD214" s="439"/>
      <c r="AE214" s="439"/>
      <c r="AF214" s="439"/>
      <c r="AG214" s="439"/>
      <c r="AH214" s="439"/>
      <c r="AI214" s="450"/>
      <c r="AJ214" s="450"/>
      <c r="AK214" s="450"/>
      <c r="AL214" s="450"/>
      <c r="AM214" s="450"/>
      <c r="AN214" s="450"/>
      <c r="AO214" s="450"/>
      <c r="AP214" s="450" t="s">
        <v>976</v>
      </c>
      <c r="AQ214" s="450"/>
      <c r="AR214" s="450"/>
      <c r="AS214" s="450"/>
      <c r="AT214" s="450"/>
      <c r="AU214" s="450"/>
      <c r="AV214" s="450"/>
      <c r="AW214" s="450"/>
      <c r="AX214" s="450"/>
      <c r="AY214" s="450"/>
      <c r="AZ214" s="450"/>
      <c r="BA214" s="450"/>
      <c r="BB214" s="450"/>
      <c r="BC214" s="450"/>
      <c r="BD214" s="450"/>
      <c r="BE214" s="450"/>
      <c r="BF214" s="450"/>
      <c r="BG214" s="477"/>
      <c r="BH214" s="478"/>
      <c r="BI214" s="478"/>
      <c r="BJ214" s="478"/>
      <c r="BK214" s="478"/>
      <c r="BL214" s="478"/>
      <c r="BM214" s="479"/>
      <c r="BN214" s="477"/>
      <c r="BO214" s="478"/>
      <c r="BP214" s="478"/>
      <c r="BQ214" s="478"/>
      <c r="BR214" s="478"/>
      <c r="BS214" s="478"/>
      <c r="BT214" s="479"/>
      <c r="BU214" s="450"/>
      <c r="BV214" s="450"/>
      <c r="BW214" s="450"/>
      <c r="BX214" s="450"/>
      <c r="BY214" s="450"/>
      <c r="BZ214" s="450"/>
      <c r="CA214" s="450"/>
      <c r="CB214" s="450"/>
      <c r="CC214" s="450"/>
      <c r="CD214" s="450"/>
      <c r="CE214" s="450"/>
      <c r="CF214" s="450"/>
      <c r="CG214" s="450"/>
      <c r="CH214" s="450"/>
      <c r="CI214" s="450"/>
      <c r="CJ214" s="450"/>
    </row>
    <row r="215" spans="5:88" ht="14.25" customHeight="1" x14ac:dyDescent="0.4">
      <c r="E215" s="439">
        <v>97</v>
      </c>
      <c r="F215" s="439"/>
      <c r="G215" s="439"/>
      <c r="H215" s="439"/>
      <c r="I215" s="439"/>
      <c r="J215" s="439"/>
      <c r="K215" s="439"/>
      <c r="L215" s="439"/>
      <c r="M215" s="439"/>
      <c r="N215" s="439"/>
      <c r="O215" s="439"/>
      <c r="P215" s="439"/>
      <c r="Q215" s="439"/>
      <c r="R215" s="439"/>
      <c r="S215" s="439"/>
      <c r="T215" s="439" t="s">
        <v>794</v>
      </c>
      <c r="U215" s="439"/>
      <c r="V215" s="439"/>
      <c r="W215" s="439"/>
      <c r="X215" s="439"/>
      <c r="Y215" s="439"/>
      <c r="Z215" s="439"/>
      <c r="AA215" s="439"/>
      <c r="AB215" s="439"/>
      <c r="AC215" s="439"/>
      <c r="AD215" s="439"/>
      <c r="AE215" s="439"/>
      <c r="AF215" s="439"/>
      <c r="AG215" s="439"/>
      <c r="AH215" s="439"/>
      <c r="AI215" s="450"/>
      <c r="AJ215" s="450"/>
      <c r="AK215" s="450"/>
      <c r="AL215" s="450"/>
      <c r="AM215" s="450"/>
      <c r="AN215" s="450"/>
      <c r="AO215" s="450"/>
      <c r="AP215" s="450"/>
      <c r="AQ215" s="450"/>
      <c r="AR215" s="450"/>
      <c r="AS215" s="450"/>
      <c r="AT215" s="450"/>
      <c r="AU215" s="450"/>
      <c r="AV215" s="450"/>
      <c r="AW215" s="450"/>
      <c r="AX215" s="450"/>
      <c r="AY215" s="450"/>
      <c r="AZ215" s="450" t="s">
        <v>976</v>
      </c>
      <c r="BA215" s="450"/>
      <c r="BB215" s="450"/>
      <c r="BC215" s="450"/>
      <c r="BD215" s="450"/>
      <c r="BE215" s="450"/>
      <c r="BF215" s="450"/>
      <c r="BG215" s="477"/>
      <c r="BH215" s="478"/>
      <c r="BI215" s="478"/>
      <c r="BJ215" s="478"/>
      <c r="BK215" s="478"/>
      <c r="BL215" s="478"/>
      <c r="BM215" s="479"/>
      <c r="BN215" s="477"/>
      <c r="BO215" s="478"/>
      <c r="BP215" s="478"/>
      <c r="BQ215" s="478"/>
      <c r="BR215" s="478"/>
      <c r="BS215" s="478"/>
      <c r="BT215" s="479"/>
      <c r="BU215" s="450"/>
      <c r="BV215" s="450"/>
      <c r="BW215" s="450"/>
      <c r="BX215" s="450"/>
      <c r="BY215" s="450"/>
      <c r="BZ215" s="450"/>
      <c r="CA215" s="450"/>
      <c r="CB215" s="450"/>
      <c r="CC215" s="450"/>
      <c r="CD215" s="450"/>
      <c r="CE215" s="450"/>
      <c r="CF215" s="450"/>
      <c r="CG215" s="450"/>
      <c r="CH215" s="450"/>
      <c r="CI215" s="450"/>
      <c r="CJ215" s="450"/>
    </row>
    <row r="216" spans="5:88" ht="14.25" customHeight="1" x14ac:dyDescent="0.4">
      <c r="E216" s="439">
        <v>98</v>
      </c>
      <c r="F216" s="439"/>
      <c r="G216" s="439"/>
      <c r="H216" s="439"/>
      <c r="I216" s="439"/>
      <c r="J216" s="439"/>
      <c r="K216" s="439"/>
      <c r="L216" s="439"/>
      <c r="M216" s="439"/>
      <c r="N216" s="439"/>
      <c r="O216" s="439"/>
      <c r="P216" s="439"/>
      <c r="Q216" s="439"/>
      <c r="R216" s="439"/>
      <c r="S216" s="439"/>
      <c r="T216" s="439" t="s">
        <v>795</v>
      </c>
      <c r="U216" s="439"/>
      <c r="V216" s="439"/>
      <c r="W216" s="439"/>
      <c r="X216" s="439"/>
      <c r="Y216" s="439"/>
      <c r="Z216" s="439"/>
      <c r="AA216" s="439"/>
      <c r="AB216" s="439"/>
      <c r="AC216" s="439"/>
      <c r="AD216" s="439"/>
      <c r="AE216" s="439"/>
      <c r="AF216" s="439"/>
      <c r="AG216" s="439"/>
      <c r="AH216" s="439"/>
      <c r="AI216" s="450" t="s">
        <v>976</v>
      </c>
      <c r="AJ216" s="450"/>
      <c r="AK216" s="450"/>
      <c r="AL216" s="450"/>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77"/>
      <c r="BH216" s="478"/>
      <c r="BI216" s="478"/>
      <c r="BJ216" s="478"/>
      <c r="BK216" s="478"/>
      <c r="BL216" s="478"/>
      <c r="BM216" s="479"/>
      <c r="BN216" s="477"/>
      <c r="BO216" s="478"/>
      <c r="BP216" s="478"/>
      <c r="BQ216" s="478"/>
      <c r="BR216" s="478"/>
      <c r="BS216" s="478"/>
      <c r="BT216" s="479"/>
      <c r="BU216" s="450"/>
      <c r="BV216" s="450"/>
      <c r="BW216" s="450"/>
      <c r="BX216" s="450"/>
      <c r="BY216" s="450"/>
      <c r="BZ216" s="450"/>
      <c r="CA216" s="450"/>
      <c r="CB216" s="450"/>
      <c r="CC216" s="450"/>
      <c r="CD216" s="450"/>
      <c r="CE216" s="450"/>
      <c r="CF216" s="450"/>
      <c r="CG216" s="450"/>
      <c r="CH216" s="450"/>
      <c r="CI216" s="450"/>
      <c r="CJ216" s="450"/>
    </row>
    <row r="217" spans="5:88" ht="14.25" customHeight="1" x14ac:dyDescent="0.4">
      <c r="E217" s="439">
        <v>99</v>
      </c>
      <c r="F217" s="439"/>
      <c r="G217" s="439"/>
      <c r="H217" s="439"/>
      <c r="I217" s="439"/>
      <c r="J217" s="439"/>
      <c r="K217" s="439"/>
      <c r="L217" s="439"/>
      <c r="M217" s="439"/>
      <c r="N217" s="439"/>
      <c r="O217" s="439"/>
      <c r="P217" s="439"/>
      <c r="Q217" s="439"/>
      <c r="R217" s="439"/>
      <c r="S217" s="439"/>
      <c r="T217" s="439" t="s">
        <v>796</v>
      </c>
      <c r="U217" s="439"/>
      <c r="V217" s="439"/>
      <c r="W217" s="439"/>
      <c r="X217" s="439"/>
      <c r="Y217" s="439"/>
      <c r="Z217" s="439"/>
      <c r="AA217" s="439"/>
      <c r="AB217" s="439"/>
      <c r="AC217" s="439"/>
      <c r="AD217" s="439"/>
      <c r="AE217" s="439"/>
      <c r="AF217" s="439"/>
      <c r="AG217" s="439"/>
      <c r="AH217" s="439"/>
      <c r="AI217" s="450"/>
      <c r="AJ217" s="450"/>
      <c r="AK217" s="450"/>
      <c r="AL217" s="450"/>
      <c r="AM217" s="450"/>
      <c r="AN217" s="450"/>
      <c r="AO217" s="450"/>
      <c r="AP217" s="450"/>
      <c r="AQ217" s="450"/>
      <c r="AR217" s="450"/>
      <c r="AS217" s="450" t="s">
        <v>976</v>
      </c>
      <c r="AT217" s="450"/>
      <c r="AU217" s="450"/>
      <c r="AV217" s="450"/>
      <c r="AW217" s="450"/>
      <c r="AX217" s="450"/>
      <c r="AY217" s="450"/>
      <c r="AZ217" s="450"/>
      <c r="BA217" s="450"/>
      <c r="BB217" s="450"/>
      <c r="BC217" s="450"/>
      <c r="BD217" s="450"/>
      <c r="BE217" s="450"/>
      <c r="BF217" s="450"/>
      <c r="BG217" s="477"/>
      <c r="BH217" s="478"/>
      <c r="BI217" s="478"/>
      <c r="BJ217" s="478"/>
      <c r="BK217" s="478"/>
      <c r="BL217" s="478"/>
      <c r="BM217" s="479"/>
      <c r="BN217" s="477"/>
      <c r="BO217" s="478"/>
      <c r="BP217" s="478"/>
      <c r="BQ217" s="478"/>
      <c r="BR217" s="478"/>
      <c r="BS217" s="478"/>
      <c r="BT217" s="479"/>
      <c r="BU217" s="450"/>
      <c r="BV217" s="450"/>
      <c r="BW217" s="450"/>
      <c r="BX217" s="450"/>
      <c r="BY217" s="450"/>
      <c r="BZ217" s="450"/>
      <c r="CA217" s="450"/>
      <c r="CB217" s="450"/>
      <c r="CC217" s="450"/>
      <c r="CD217" s="450"/>
      <c r="CE217" s="450"/>
      <c r="CF217" s="450"/>
      <c r="CG217" s="450"/>
      <c r="CH217" s="450"/>
      <c r="CI217" s="450"/>
      <c r="CJ217" s="450"/>
    </row>
    <row r="218" spans="5:88" ht="14.25" customHeight="1" x14ac:dyDescent="0.4">
      <c r="E218" s="439">
        <v>100</v>
      </c>
      <c r="F218" s="439"/>
      <c r="G218" s="439"/>
      <c r="H218" s="439"/>
      <c r="I218" s="439"/>
      <c r="J218" s="439"/>
      <c r="K218" s="439"/>
      <c r="L218" s="439"/>
      <c r="M218" s="439"/>
      <c r="N218" s="439"/>
      <c r="O218" s="439"/>
      <c r="P218" s="439"/>
      <c r="Q218" s="439"/>
      <c r="R218" s="439"/>
      <c r="S218" s="439"/>
      <c r="T218" s="439" t="s">
        <v>797</v>
      </c>
      <c r="U218" s="439"/>
      <c r="V218" s="439"/>
      <c r="W218" s="439"/>
      <c r="X218" s="439"/>
      <c r="Y218" s="439"/>
      <c r="Z218" s="439"/>
      <c r="AA218" s="439"/>
      <c r="AB218" s="439"/>
      <c r="AC218" s="439"/>
      <c r="AD218" s="439"/>
      <c r="AE218" s="439"/>
      <c r="AF218" s="439"/>
      <c r="AG218" s="439"/>
      <c r="AH218" s="439"/>
      <c r="AI218" s="450"/>
      <c r="AJ218" s="450"/>
      <c r="AK218" s="450"/>
      <c r="AL218" s="450"/>
      <c r="AM218" s="450"/>
      <c r="AN218" s="450"/>
      <c r="AO218" s="450"/>
      <c r="AP218" s="450" t="s">
        <v>976</v>
      </c>
      <c r="AQ218" s="450"/>
      <c r="AR218" s="450"/>
      <c r="AS218" s="450"/>
      <c r="AT218" s="450"/>
      <c r="AU218" s="450"/>
      <c r="AV218" s="450"/>
      <c r="AW218" s="450"/>
      <c r="AX218" s="450"/>
      <c r="AY218" s="450"/>
      <c r="AZ218" s="450"/>
      <c r="BA218" s="450"/>
      <c r="BB218" s="450"/>
      <c r="BC218" s="450"/>
      <c r="BD218" s="450"/>
      <c r="BE218" s="450"/>
      <c r="BF218" s="450"/>
      <c r="BG218" s="477"/>
      <c r="BH218" s="478"/>
      <c r="BI218" s="478"/>
      <c r="BJ218" s="478"/>
      <c r="BK218" s="478"/>
      <c r="BL218" s="478"/>
      <c r="BM218" s="479"/>
      <c r="BN218" s="477"/>
      <c r="BO218" s="478"/>
      <c r="BP218" s="478"/>
      <c r="BQ218" s="478"/>
      <c r="BR218" s="478"/>
      <c r="BS218" s="478"/>
      <c r="BT218" s="479"/>
      <c r="BU218" s="450"/>
      <c r="BV218" s="450"/>
      <c r="BW218" s="450"/>
      <c r="BX218" s="450"/>
      <c r="BY218" s="450"/>
      <c r="BZ218" s="450"/>
      <c r="CA218" s="450"/>
      <c r="CB218" s="450"/>
      <c r="CC218" s="450"/>
      <c r="CD218" s="450"/>
      <c r="CE218" s="450"/>
      <c r="CF218" s="450"/>
      <c r="CG218" s="450"/>
      <c r="CH218" s="450"/>
      <c r="CI218" s="450"/>
      <c r="CJ218" s="450"/>
    </row>
    <row r="219" spans="5:88" ht="14.25" customHeight="1" x14ac:dyDescent="0.4">
      <c r="E219" s="439">
        <v>101</v>
      </c>
      <c r="F219" s="439"/>
      <c r="G219" s="439"/>
      <c r="H219" s="439"/>
      <c r="I219" s="439"/>
      <c r="J219" s="439"/>
      <c r="K219" s="439"/>
      <c r="L219" s="439"/>
      <c r="M219" s="439"/>
      <c r="N219" s="439"/>
      <c r="O219" s="439"/>
      <c r="P219" s="439"/>
      <c r="Q219" s="439"/>
      <c r="R219" s="439"/>
      <c r="S219" s="439"/>
      <c r="T219" s="439" t="s">
        <v>1025</v>
      </c>
      <c r="U219" s="439"/>
      <c r="V219" s="439"/>
      <c r="W219" s="439"/>
      <c r="X219" s="439"/>
      <c r="Y219" s="439"/>
      <c r="Z219" s="439"/>
      <c r="AA219" s="439"/>
      <c r="AB219" s="439"/>
      <c r="AC219" s="439"/>
      <c r="AD219" s="439"/>
      <c r="AE219" s="439"/>
      <c r="AF219" s="439"/>
      <c r="AG219" s="439"/>
      <c r="AH219" s="439"/>
      <c r="AI219" s="450" t="s">
        <v>976</v>
      </c>
      <c r="AJ219" s="450"/>
      <c r="AK219" s="450"/>
      <c r="AL219" s="450"/>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77"/>
      <c r="BH219" s="478"/>
      <c r="BI219" s="478"/>
      <c r="BJ219" s="478"/>
      <c r="BK219" s="478"/>
      <c r="BL219" s="478"/>
      <c r="BM219" s="479"/>
      <c r="BN219" s="477"/>
      <c r="BO219" s="478"/>
      <c r="BP219" s="478"/>
      <c r="BQ219" s="478"/>
      <c r="BR219" s="478"/>
      <c r="BS219" s="478"/>
      <c r="BT219" s="479"/>
      <c r="BU219" s="450"/>
      <c r="BV219" s="450"/>
      <c r="BW219" s="450"/>
      <c r="BX219" s="450"/>
      <c r="BY219" s="450"/>
      <c r="BZ219" s="450"/>
      <c r="CA219" s="450"/>
      <c r="CB219" s="450"/>
      <c r="CC219" s="450"/>
      <c r="CD219" s="450"/>
      <c r="CE219" s="450"/>
      <c r="CF219" s="450"/>
      <c r="CG219" s="450"/>
      <c r="CH219" s="450"/>
      <c r="CI219" s="450"/>
      <c r="CJ219" s="450"/>
    </row>
    <row r="220" spans="5:88" ht="14.25" customHeight="1" x14ac:dyDescent="0.4">
      <c r="E220" s="439">
        <v>102</v>
      </c>
      <c r="F220" s="439"/>
      <c r="G220" s="439"/>
      <c r="H220" s="439"/>
      <c r="I220" s="439"/>
      <c r="J220" s="439"/>
      <c r="K220" s="439"/>
      <c r="L220" s="439"/>
      <c r="M220" s="439"/>
      <c r="N220" s="439"/>
      <c r="O220" s="439"/>
      <c r="P220" s="439"/>
      <c r="Q220" s="439"/>
      <c r="R220" s="439"/>
      <c r="S220" s="439"/>
      <c r="T220" s="439" t="s">
        <v>1023</v>
      </c>
      <c r="U220" s="439"/>
      <c r="V220" s="439"/>
      <c r="W220" s="439"/>
      <c r="X220" s="439"/>
      <c r="Y220" s="439"/>
      <c r="Z220" s="439"/>
      <c r="AA220" s="439"/>
      <c r="AB220" s="439"/>
      <c r="AC220" s="439"/>
      <c r="AD220" s="439"/>
      <c r="AE220" s="439"/>
      <c r="AF220" s="439"/>
      <c r="AG220" s="439"/>
      <c r="AH220" s="439"/>
      <c r="AI220" s="450" t="s">
        <v>976</v>
      </c>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77"/>
      <c r="BH220" s="478"/>
      <c r="BI220" s="478"/>
      <c r="BJ220" s="478"/>
      <c r="BK220" s="478"/>
      <c r="BL220" s="478"/>
      <c r="BM220" s="479"/>
      <c r="BN220" s="477"/>
      <c r="BO220" s="478"/>
      <c r="BP220" s="478"/>
      <c r="BQ220" s="478"/>
      <c r="BR220" s="478"/>
      <c r="BS220" s="478"/>
      <c r="BT220" s="479"/>
      <c r="BU220" s="450"/>
      <c r="BV220" s="450"/>
      <c r="BW220" s="450"/>
      <c r="BX220" s="450"/>
      <c r="BY220" s="450"/>
      <c r="BZ220" s="450"/>
      <c r="CA220" s="450"/>
      <c r="CB220" s="450"/>
      <c r="CC220" s="450"/>
      <c r="CD220" s="450"/>
      <c r="CE220" s="450"/>
      <c r="CF220" s="450"/>
      <c r="CG220" s="450"/>
      <c r="CH220" s="450"/>
      <c r="CI220" s="450"/>
      <c r="CJ220" s="450"/>
    </row>
    <row r="221" spans="5:88" ht="14.25" customHeight="1" x14ac:dyDescent="0.4">
      <c r="E221" s="439">
        <v>103</v>
      </c>
      <c r="F221" s="439"/>
      <c r="G221" s="439"/>
      <c r="H221" s="439"/>
      <c r="I221" s="439"/>
      <c r="J221" s="439"/>
      <c r="K221" s="439"/>
      <c r="L221" s="439"/>
      <c r="M221" s="439"/>
      <c r="N221" s="439"/>
      <c r="O221" s="439"/>
      <c r="P221" s="439"/>
      <c r="Q221" s="439"/>
      <c r="R221" s="439"/>
      <c r="S221" s="439"/>
      <c r="T221" s="439" t="s">
        <v>1024</v>
      </c>
      <c r="U221" s="439"/>
      <c r="V221" s="439"/>
      <c r="W221" s="439"/>
      <c r="X221" s="439"/>
      <c r="Y221" s="439"/>
      <c r="Z221" s="439"/>
      <c r="AA221" s="439"/>
      <c r="AB221" s="439"/>
      <c r="AC221" s="439"/>
      <c r="AD221" s="439"/>
      <c r="AE221" s="439"/>
      <c r="AF221" s="439"/>
      <c r="AG221" s="439"/>
      <c r="AH221" s="439"/>
      <c r="AI221" s="450" t="s">
        <v>976</v>
      </c>
      <c r="AJ221" s="450"/>
      <c r="AK221" s="450"/>
      <c r="AL221" s="450"/>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77"/>
      <c r="BH221" s="478"/>
      <c r="BI221" s="478"/>
      <c r="BJ221" s="478"/>
      <c r="BK221" s="478"/>
      <c r="BL221" s="478"/>
      <c r="BM221" s="479"/>
      <c r="BN221" s="477"/>
      <c r="BO221" s="478"/>
      <c r="BP221" s="478"/>
      <c r="BQ221" s="478"/>
      <c r="BR221" s="478"/>
      <c r="BS221" s="478"/>
      <c r="BT221" s="479"/>
      <c r="BU221" s="450"/>
      <c r="BV221" s="450"/>
      <c r="BW221" s="450"/>
      <c r="BX221" s="450"/>
      <c r="BY221" s="450"/>
      <c r="BZ221" s="450"/>
      <c r="CA221" s="450"/>
      <c r="CB221" s="450"/>
      <c r="CC221" s="450"/>
      <c r="CD221" s="450"/>
      <c r="CE221" s="450"/>
      <c r="CF221" s="450"/>
      <c r="CG221" s="450"/>
      <c r="CH221" s="450"/>
      <c r="CI221" s="450"/>
      <c r="CJ221" s="450"/>
    </row>
    <row r="222" spans="5:88" ht="14.25" customHeight="1" x14ac:dyDescent="0.4">
      <c r="E222" s="439">
        <v>104</v>
      </c>
      <c r="F222" s="439"/>
      <c r="G222" s="439"/>
      <c r="H222" s="439"/>
      <c r="I222" s="439"/>
      <c r="J222" s="439"/>
      <c r="K222" s="439"/>
      <c r="L222" s="439"/>
      <c r="M222" s="439"/>
      <c r="N222" s="439"/>
      <c r="O222" s="439"/>
      <c r="P222" s="439"/>
      <c r="Q222" s="439"/>
      <c r="R222" s="439"/>
      <c r="S222" s="439"/>
      <c r="T222" s="439" t="s">
        <v>1026</v>
      </c>
      <c r="U222" s="439"/>
      <c r="V222" s="439"/>
      <c r="W222" s="439"/>
      <c r="X222" s="439"/>
      <c r="Y222" s="439"/>
      <c r="Z222" s="439"/>
      <c r="AA222" s="439"/>
      <c r="AB222" s="439"/>
      <c r="AC222" s="439"/>
      <c r="AD222" s="439"/>
      <c r="AE222" s="439"/>
      <c r="AF222" s="439"/>
      <c r="AG222" s="439"/>
      <c r="AH222" s="439"/>
      <c r="AI222" s="450" t="s">
        <v>976</v>
      </c>
      <c r="AJ222" s="450"/>
      <c r="AK222" s="450"/>
      <c r="AL222" s="450"/>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77"/>
      <c r="BH222" s="478"/>
      <c r="BI222" s="478"/>
      <c r="BJ222" s="478"/>
      <c r="BK222" s="478"/>
      <c r="BL222" s="478"/>
      <c r="BM222" s="479"/>
      <c r="BN222" s="477"/>
      <c r="BO222" s="478"/>
      <c r="BP222" s="478"/>
      <c r="BQ222" s="478"/>
      <c r="BR222" s="478"/>
      <c r="BS222" s="478"/>
      <c r="BT222" s="479"/>
      <c r="BU222" s="450"/>
      <c r="BV222" s="450"/>
      <c r="BW222" s="450"/>
      <c r="BX222" s="450"/>
      <c r="BY222" s="450"/>
      <c r="BZ222" s="450"/>
      <c r="CA222" s="450"/>
      <c r="CB222" s="450"/>
      <c r="CC222" s="450"/>
      <c r="CD222" s="450"/>
      <c r="CE222" s="450"/>
      <c r="CF222" s="450"/>
      <c r="CG222" s="450"/>
      <c r="CH222" s="450"/>
      <c r="CI222" s="450"/>
      <c r="CJ222" s="450"/>
    </row>
    <row r="223" spans="5:88" ht="14.25" customHeight="1" x14ac:dyDescent="0.4">
      <c r="E223" s="439">
        <v>106</v>
      </c>
      <c r="F223" s="439"/>
      <c r="G223" s="439"/>
      <c r="H223" s="439"/>
      <c r="I223" s="439"/>
      <c r="J223" s="439"/>
      <c r="K223" s="439"/>
      <c r="L223" s="439"/>
      <c r="M223" s="439"/>
      <c r="N223" s="439"/>
      <c r="O223" s="439"/>
      <c r="P223" s="439"/>
      <c r="Q223" s="439"/>
      <c r="R223" s="439"/>
      <c r="S223" s="439"/>
      <c r="T223" s="439" t="s">
        <v>1027</v>
      </c>
      <c r="U223" s="439"/>
      <c r="V223" s="439"/>
      <c r="W223" s="439"/>
      <c r="X223" s="439"/>
      <c r="Y223" s="439"/>
      <c r="Z223" s="439"/>
      <c r="AA223" s="439"/>
      <c r="AB223" s="439"/>
      <c r="AC223" s="439"/>
      <c r="AD223" s="439"/>
      <c r="AE223" s="439"/>
      <c r="AF223" s="439"/>
      <c r="AG223" s="439"/>
      <c r="AH223" s="439"/>
      <c r="AI223" s="450" t="s">
        <v>976</v>
      </c>
      <c r="AJ223" s="450"/>
      <c r="AK223" s="450"/>
      <c r="AL223" s="450"/>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77"/>
      <c r="BH223" s="478"/>
      <c r="BI223" s="478"/>
      <c r="BJ223" s="478"/>
      <c r="BK223" s="478"/>
      <c r="BL223" s="478"/>
      <c r="BM223" s="479"/>
      <c r="BN223" s="477"/>
      <c r="BO223" s="478"/>
      <c r="BP223" s="478"/>
      <c r="BQ223" s="478"/>
      <c r="BR223" s="478"/>
      <c r="BS223" s="478"/>
      <c r="BT223" s="479"/>
      <c r="BU223" s="450"/>
      <c r="BV223" s="450"/>
      <c r="BW223" s="450"/>
      <c r="BX223" s="450"/>
      <c r="BY223" s="450"/>
      <c r="BZ223" s="450"/>
      <c r="CA223" s="450"/>
      <c r="CB223" s="450"/>
      <c r="CC223" s="450"/>
      <c r="CD223" s="450"/>
      <c r="CE223" s="450"/>
      <c r="CF223" s="450"/>
      <c r="CG223" s="450"/>
      <c r="CH223" s="450"/>
      <c r="CI223" s="450"/>
      <c r="CJ223" s="450"/>
    </row>
    <row r="224" spans="5:88" ht="14.25" customHeight="1" x14ac:dyDescent="0.4">
      <c r="E224" s="439">
        <v>107</v>
      </c>
      <c r="F224" s="439"/>
      <c r="G224" s="439"/>
      <c r="H224" s="439"/>
      <c r="I224" s="439"/>
      <c r="J224" s="439"/>
      <c r="K224" s="439"/>
      <c r="L224" s="439"/>
      <c r="M224" s="439"/>
      <c r="N224" s="439"/>
      <c r="O224" s="439"/>
      <c r="P224" s="439"/>
      <c r="Q224" s="439"/>
      <c r="R224" s="439"/>
      <c r="S224" s="439"/>
      <c r="T224" s="439" t="s">
        <v>1028</v>
      </c>
      <c r="U224" s="439"/>
      <c r="V224" s="439"/>
      <c r="W224" s="439"/>
      <c r="X224" s="439"/>
      <c r="Y224" s="439"/>
      <c r="Z224" s="439"/>
      <c r="AA224" s="439"/>
      <c r="AB224" s="439"/>
      <c r="AC224" s="439"/>
      <c r="AD224" s="439"/>
      <c r="AE224" s="439"/>
      <c r="AF224" s="439"/>
      <c r="AG224" s="439"/>
      <c r="AH224" s="439"/>
      <c r="AI224" s="450"/>
      <c r="AJ224" s="450"/>
      <c r="AK224" s="450"/>
      <c r="AL224" s="450"/>
      <c r="AM224" s="450"/>
      <c r="AN224" s="450"/>
      <c r="AO224" s="450"/>
      <c r="AP224" s="450" t="s">
        <v>976</v>
      </c>
      <c r="AQ224" s="450"/>
      <c r="AR224" s="450"/>
      <c r="AS224" s="450"/>
      <c r="AT224" s="450"/>
      <c r="AU224" s="450"/>
      <c r="AV224" s="450"/>
      <c r="AW224" s="450"/>
      <c r="AX224" s="450"/>
      <c r="AY224" s="450"/>
      <c r="AZ224" s="450"/>
      <c r="BA224" s="450"/>
      <c r="BB224" s="450"/>
      <c r="BC224" s="450"/>
      <c r="BD224" s="450"/>
      <c r="BE224" s="450"/>
      <c r="BF224" s="450"/>
      <c r="BG224" s="477"/>
      <c r="BH224" s="478"/>
      <c r="BI224" s="478"/>
      <c r="BJ224" s="478"/>
      <c r="BK224" s="478"/>
      <c r="BL224" s="478"/>
      <c r="BM224" s="479"/>
      <c r="BN224" s="477"/>
      <c r="BO224" s="478"/>
      <c r="BP224" s="478"/>
      <c r="BQ224" s="478"/>
      <c r="BR224" s="478"/>
      <c r="BS224" s="478"/>
      <c r="BT224" s="479"/>
      <c r="BU224" s="450"/>
      <c r="BV224" s="450"/>
      <c r="BW224" s="450"/>
      <c r="BX224" s="450"/>
      <c r="BY224" s="450"/>
      <c r="BZ224" s="450"/>
      <c r="CA224" s="450"/>
      <c r="CB224" s="450"/>
      <c r="CC224" s="450"/>
      <c r="CD224" s="450"/>
      <c r="CE224" s="450"/>
      <c r="CF224" s="450"/>
      <c r="CG224" s="450"/>
      <c r="CH224" s="450"/>
      <c r="CI224" s="450"/>
      <c r="CJ224" s="450"/>
    </row>
    <row r="225" spans="5:88" ht="14.25" customHeight="1" x14ac:dyDescent="0.4">
      <c r="E225" s="439">
        <v>108</v>
      </c>
      <c r="F225" s="439"/>
      <c r="G225" s="439"/>
      <c r="H225" s="439"/>
      <c r="I225" s="439"/>
      <c r="J225" s="439"/>
      <c r="K225" s="439"/>
      <c r="L225" s="439"/>
      <c r="M225" s="439"/>
      <c r="N225" s="439"/>
      <c r="O225" s="439"/>
      <c r="P225" s="439"/>
      <c r="Q225" s="439"/>
      <c r="R225" s="439"/>
      <c r="S225" s="439"/>
      <c r="T225" s="439" t="s">
        <v>1029</v>
      </c>
      <c r="U225" s="439"/>
      <c r="V225" s="439"/>
      <c r="W225" s="439"/>
      <c r="X225" s="439"/>
      <c r="Y225" s="439"/>
      <c r="Z225" s="439"/>
      <c r="AA225" s="439"/>
      <c r="AB225" s="439"/>
      <c r="AC225" s="439"/>
      <c r="AD225" s="439"/>
      <c r="AE225" s="439"/>
      <c r="AF225" s="439"/>
      <c r="AG225" s="439"/>
      <c r="AH225" s="439"/>
      <c r="AI225" s="450"/>
      <c r="AJ225" s="450"/>
      <c r="AK225" s="450"/>
      <c r="AL225" s="450"/>
      <c r="AM225" s="450"/>
      <c r="AN225" s="450"/>
      <c r="AO225" s="450"/>
      <c r="AP225" s="450"/>
      <c r="AQ225" s="450"/>
      <c r="AR225" s="450"/>
      <c r="AS225" s="450" t="s">
        <v>976</v>
      </c>
      <c r="AT225" s="450"/>
      <c r="AU225" s="450"/>
      <c r="AV225" s="450"/>
      <c r="AW225" s="450"/>
      <c r="AX225" s="450"/>
      <c r="AY225" s="450"/>
      <c r="AZ225" s="450"/>
      <c r="BA225" s="450"/>
      <c r="BB225" s="450"/>
      <c r="BC225" s="450"/>
      <c r="BD225" s="450"/>
      <c r="BE225" s="450"/>
      <c r="BF225" s="450"/>
      <c r="BG225" s="477"/>
      <c r="BH225" s="478"/>
      <c r="BI225" s="478"/>
      <c r="BJ225" s="478"/>
      <c r="BK225" s="478"/>
      <c r="BL225" s="478"/>
      <c r="BM225" s="479"/>
      <c r="BN225" s="477"/>
      <c r="BO225" s="478"/>
      <c r="BP225" s="478"/>
      <c r="BQ225" s="478"/>
      <c r="BR225" s="478"/>
      <c r="BS225" s="478"/>
      <c r="BT225" s="479"/>
      <c r="BU225" s="450"/>
      <c r="BV225" s="450"/>
      <c r="BW225" s="450"/>
      <c r="BX225" s="450"/>
      <c r="BY225" s="450"/>
      <c r="BZ225" s="450"/>
      <c r="CA225" s="450"/>
      <c r="CB225" s="450"/>
      <c r="CC225" s="450"/>
      <c r="CD225" s="450"/>
      <c r="CE225" s="450"/>
      <c r="CF225" s="450"/>
      <c r="CG225" s="450"/>
      <c r="CH225" s="450"/>
      <c r="CI225" s="450"/>
      <c r="CJ225" s="450"/>
    </row>
    <row r="226" spans="5:88" ht="14.25" customHeight="1" x14ac:dyDescent="0.4">
      <c r="E226" s="439">
        <v>109</v>
      </c>
      <c r="F226" s="439"/>
      <c r="G226" s="439"/>
      <c r="H226" s="439"/>
      <c r="I226" s="439"/>
      <c r="J226" s="439"/>
      <c r="K226" s="439"/>
      <c r="L226" s="439"/>
      <c r="M226" s="439"/>
      <c r="N226" s="439"/>
      <c r="O226" s="439"/>
      <c r="P226" s="439"/>
      <c r="Q226" s="439"/>
      <c r="R226" s="439"/>
      <c r="S226" s="439"/>
      <c r="T226" s="439" t="s">
        <v>798</v>
      </c>
      <c r="U226" s="439"/>
      <c r="V226" s="439"/>
      <c r="W226" s="439"/>
      <c r="X226" s="439"/>
      <c r="Y226" s="439"/>
      <c r="Z226" s="439"/>
      <c r="AA226" s="439"/>
      <c r="AB226" s="439"/>
      <c r="AC226" s="439"/>
      <c r="AD226" s="439"/>
      <c r="AE226" s="439"/>
      <c r="AF226" s="439"/>
      <c r="AG226" s="439"/>
      <c r="AH226" s="439"/>
      <c r="AI226" s="450"/>
      <c r="AJ226" s="450"/>
      <c r="AK226" s="450"/>
      <c r="AL226" s="450"/>
      <c r="AM226" s="450"/>
      <c r="AN226" s="450"/>
      <c r="AO226" s="450"/>
      <c r="AP226" s="450" t="s">
        <v>976</v>
      </c>
      <c r="AQ226" s="450"/>
      <c r="AR226" s="450"/>
      <c r="AS226" s="450"/>
      <c r="AT226" s="450"/>
      <c r="AU226" s="450"/>
      <c r="AV226" s="450"/>
      <c r="AW226" s="450"/>
      <c r="AX226" s="450"/>
      <c r="AY226" s="450"/>
      <c r="AZ226" s="450"/>
      <c r="BA226" s="450"/>
      <c r="BB226" s="450"/>
      <c r="BC226" s="450"/>
      <c r="BD226" s="450"/>
      <c r="BE226" s="450"/>
      <c r="BF226" s="450"/>
      <c r="BG226" s="477"/>
      <c r="BH226" s="478"/>
      <c r="BI226" s="478"/>
      <c r="BJ226" s="478"/>
      <c r="BK226" s="478"/>
      <c r="BL226" s="478"/>
      <c r="BM226" s="479"/>
      <c r="BN226" s="477"/>
      <c r="BO226" s="478"/>
      <c r="BP226" s="478"/>
      <c r="BQ226" s="478"/>
      <c r="BR226" s="478"/>
      <c r="BS226" s="478"/>
      <c r="BT226" s="479"/>
      <c r="BU226" s="450"/>
      <c r="BV226" s="450"/>
      <c r="BW226" s="450"/>
      <c r="BX226" s="450"/>
      <c r="BY226" s="450"/>
      <c r="BZ226" s="450"/>
      <c r="CA226" s="450"/>
      <c r="CB226" s="450"/>
      <c r="CC226" s="450"/>
      <c r="CD226" s="450"/>
      <c r="CE226" s="450"/>
      <c r="CF226" s="450"/>
      <c r="CG226" s="450"/>
      <c r="CH226" s="450"/>
      <c r="CI226" s="450"/>
      <c r="CJ226" s="450"/>
    </row>
    <row r="227" spans="5:88" ht="14.25" customHeight="1" x14ac:dyDescent="0.4">
      <c r="E227" s="439">
        <v>110</v>
      </c>
      <c r="F227" s="439"/>
      <c r="G227" s="439"/>
      <c r="H227" s="439"/>
      <c r="I227" s="439"/>
      <c r="J227" s="439"/>
      <c r="K227" s="439"/>
      <c r="L227" s="439"/>
      <c r="M227" s="439"/>
      <c r="N227" s="439"/>
      <c r="O227" s="439"/>
      <c r="P227" s="439"/>
      <c r="Q227" s="439"/>
      <c r="R227" s="439"/>
      <c r="S227" s="439"/>
      <c r="T227" s="439" t="s">
        <v>799</v>
      </c>
      <c r="U227" s="439"/>
      <c r="V227" s="439"/>
      <c r="W227" s="439"/>
      <c r="X227" s="439"/>
      <c r="Y227" s="439"/>
      <c r="Z227" s="439"/>
      <c r="AA227" s="439"/>
      <c r="AB227" s="439"/>
      <c r="AC227" s="439"/>
      <c r="AD227" s="439"/>
      <c r="AE227" s="439"/>
      <c r="AF227" s="439"/>
      <c r="AG227" s="439"/>
      <c r="AH227" s="439"/>
      <c r="AI227" s="450"/>
      <c r="AJ227" s="450"/>
      <c r="AK227" s="450"/>
      <c r="AL227" s="450"/>
      <c r="AM227" s="450"/>
      <c r="AN227" s="450"/>
      <c r="AO227" s="450"/>
      <c r="AP227" s="450"/>
      <c r="AQ227" s="450"/>
      <c r="AR227" s="450"/>
      <c r="AS227" s="450"/>
      <c r="AT227" s="450"/>
      <c r="AU227" s="450"/>
      <c r="AV227" s="450"/>
      <c r="AW227" s="450"/>
      <c r="AX227" s="450"/>
      <c r="AY227" s="450"/>
      <c r="AZ227" s="450" t="s">
        <v>976</v>
      </c>
      <c r="BA227" s="450"/>
      <c r="BB227" s="450"/>
      <c r="BC227" s="450"/>
      <c r="BD227" s="450"/>
      <c r="BE227" s="450"/>
      <c r="BF227" s="450"/>
      <c r="BG227" s="477"/>
      <c r="BH227" s="478"/>
      <c r="BI227" s="478"/>
      <c r="BJ227" s="478"/>
      <c r="BK227" s="478"/>
      <c r="BL227" s="478"/>
      <c r="BM227" s="479"/>
      <c r="BN227" s="477"/>
      <c r="BO227" s="478"/>
      <c r="BP227" s="478"/>
      <c r="BQ227" s="478"/>
      <c r="BR227" s="478"/>
      <c r="BS227" s="478"/>
      <c r="BT227" s="479"/>
      <c r="BU227" s="450"/>
      <c r="BV227" s="450"/>
      <c r="BW227" s="450"/>
      <c r="BX227" s="450"/>
      <c r="BY227" s="450"/>
      <c r="BZ227" s="450"/>
      <c r="CA227" s="450"/>
      <c r="CB227" s="450"/>
      <c r="CC227" s="450"/>
      <c r="CD227" s="450"/>
      <c r="CE227" s="450"/>
      <c r="CF227" s="450"/>
      <c r="CG227" s="450"/>
      <c r="CH227" s="450"/>
      <c r="CI227" s="450"/>
      <c r="CJ227" s="450"/>
    </row>
    <row r="228" spans="5:88" ht="14.25" customHeight="1" x14ac:dyDescent="0.4">
      <c r="E228" s="439">
        <v>111</v>
      </c>
      <c r="F228" s="439"/>
      <c r="G228" s="439"/>
      <c r="H228" s="439"/>
      <c r="I228" s="439"/>
      <c r="J228" s="439"/>
      <c r="K228" s="439"/>
      <c r="L228" s="439"/>
      <c r="M228" s="439"/>
      <c r="N228" s="439"/>
      <c r="O228" s="439"/>
      <c r="P228" s="439"/>
      <c r="Q228" s="439"/>
      <c r="R228" s="439"/>
      <c r="S228" s="439"/>
      <c r="T228" s="439" t="s">
        <v>800</v>
      </c>
      <c r="U228" s="439"/>
      <c r="V228" s="439"/>
      <c r="W228" s="439"/>
      <c r="X228" s="439"/>
      <c r="Y228" s="439"/>
      <c r="Z228" s="439"/>
      <c r="AA228" s="439"/>
      <c r="AB228" s="439"/>
      <c r="AC228" s="439"/>
      <c r="AD228" s="439"/>
      <c r="AE228" s="439"/>
      <c r="AF228" s="439"/>
      <c r="AG228" s="439"/>
      <c r="AH228" s="439"/>
      <c r="AI228" s="450"/>
      <c r="AJ228" s="450"/>
      <c r="AK228" s="450"/>
      <c r="AL228" s="450"/>
      <c r="AM228" s="450"/>
      <c r="AN228" s="450"/>
      <c r="AO228" s="450"/>
      <c r="AP228" s="450"/>
      <c r="AQ228" s="450"/>
      <c r="AR228" s="450"/>
      <c r="AS228" s="450" t="s">
        <v>976</v>
      </c>
      <c r="AT228" s="450"/>
      <c r="AU228" s="450"/>
      <c r="AV228" s="450"/>
      <c r="AW228" s="450"/>
      <c r="AX228" s="450"/>
      <c r="AY228" s="450"/>
      <c r="AZ228" s="450"/>
      <c r="BA228" s="450"/>
      <c r="BB228" s="450"/>
      <c r="BC228" s="450"/>
      <c r="BD228" s="450"/>
      <c r="BE228" s="450"/>
      <c r="BF228" s="450"/>
      <c r="BG228" s="477"/>
      <c r="BH228" s="478"/>
      <c r="BI228" s="478"/>
      <c r="BJ228" s="478"/>
      <c r="BK228" s="478"/>
      <c r="BL228" s="478"/>
      <c r="BM228" s="479"/>
      <c r="BN228" s="477"/>
      <c r="BO228" s="478"/>
      <c r="BP228" s="478"/>
      <c r="BQ228" s="478"/>
      <c r="BR228" s="478"/>
      <c r="BS228" s="478"/>
      <c r="BT228" s="479"/>
      <c r="BU228" s="450"/>
      <c r="BV228" s="450"/>
      <c r="BW228" s="450"/>
      <c r="BX228" s="450"/>
      <c r="BY228" s="450"/>
      <c r="BZ228" s="450"/>
      <c r="CA228" s="450"/>
      <c r="CB228" s="450"/>
      <c r="CC228" s="450"/>
      <c r="CD228" s="450"/>
      <c r="CE228" s="450"/>
      <c r="CF228" s="450"/>
      <c r="CG228" s="450"/>
      <c r="CH228" s="450"/>
      <c r="CI228" s="450"/>
      <c r="CJ228" s="450"/>
    </row>
    <row r="229" spans="5:88" ht="14.25" customHeight="1" x14ac:dyDescent="0.4">
      <c r="E229" s="439">
        <v>112</v>
      </c>
      <c r="F229" s="439"/>
      <c r="G229" s="439"/>
      <c r="H229" s="439"/>
      <c r="I229" s="439"/>
      <c r="J229" s="439"/>
      <c r="K229" s="439"/>
      <c r="L229" s="439"/>
      <c r="M229" s="439"/>
      <c r="N229" s="439"/>
      <c r="O229" s="439"/>
      <c r="P229" s="439"/>
      <c r="Q229" s="439"/>
      <c r="R229" s="439"/>
      <c r="S229" s="439"/>
      <c r="T229" s="439" t="s">
        <v>1030</v>
      </c>
      <c r="U229" s="439"/>
      <c r="V229" s="439"/>
      <c r="W229" s="439"/>
      <c r="X229" s="439"/>
      <c r="Y229" s="439"/>
      <c r="Z229" s="439"/>
      <c r="AA229" s="439"/>
      <c r="AB229" s="439"/>
      <c r="AC229" s="439"/>
      <c r="AD229" s="439"/>
      <c r="AE229" s="439"/>
      <c r="AF229" s="439"/>
      <c r="AG229" s="439"/>
      <c r="AH229" s="439"/>
      <c r="AI229" s="450"/>
      <c r="AJ229" s="450"/>
      <c r="AK229" s="450"/>
      <c r="AL229" s="450"/>
      <c r="AM229" s="450"/>
      <c r="AN229" s="450"/>
      <c r="AO229" s="450"/>
      <c r="AP229" s="450"/>
      <c r="AQ229" s="450"/>
      <c r="AR229" s="450"/>
      <c r="AS229" s="450"/>
      <c r="AT229" s="450"/>
      <c r="AU229" s="450"/>
      <c r="AV229" s="450"/>
      <c r="AW229" s="450"/>
      <c r="AX229" s="450"/>
      <c r="AY229" s="450"/>
      <c r="AZ229" s="450" t="s">
        <v>976</v>
      </c>
      <c r="BA229" s="450"/>
      <c r="BB229" s="450"/>
      <c r="BC229" s="450"/>
      <c r="BD229" s="450"/>
      <c r="BE229" s="450"/>
      <c r="BF229" s="450"/>
      <c r="BG229" s="477"/>
      <c r="BH229" s="478"/>
      <c r="BI229" s="478"/>
      <c r="BJ229" s="478"/>
      <c r="BK229" s="478"/>
      <c r="BL229" s="478"/>
      <c r="BM229" s="479"/>
      <c r="BN229" s="477"/>
      <c r="BO229" s="478"/>
      <c r="BP229" s="478"/>
      <c r="BQ229" s="478"/>
      <c r="BR229" s="478"/>
      <c r="BS229" s="478"/>
      <c r="BT229" s="479"/>
      <c r="BU229" s="450"/>
      <c r="BV229" s="450"/>
      <c r="BW229" s="450"/>
      <c r="BX229" s="450"/>
      <c r="BY229" s="450"/>
      <c r="BZ229" s="450"/>
      <c r="CA229" s="450"/>
      <c r="CB229" s="450"/>
      <c r="CC229" s="450"/>
      <c r="CD229" s="450"/>
      <c r="CE229" s="450"/>
      <c r="CF229" s="450"/>
      <c r="CG229" s="450"/>
      <c r="CH229" s="450"/>
      <c r="CI229" s="450"/>
      <c r="CJ229" s="450"/>
    </row>
    <row r="230" spans="5:88" ht="14.25" customHeight="1" x14ac:dyDescent="0.4">
      <c r="E230" s="439">
        <v>113</v>
      </c>
      <c r="F230" s="439"/>
      <c r="G230" s="439"/>
      <c r="H230" s="439"/>
      <c r="I230" s="439"/>
      <c r="J230" s="439"/>
      <c r="K230" s="439"/>
      <c r="L230" s="439"/>
      <c r="M230" s="439"/>
      <c r="N230" s="439"/>
      <c r="O230" s="439"/>
      <c r="P230" s="439"/>
      <c r="Q230" s="439"/>
      <c r="R230" s="439"/>
      <c r="S230" s="439"/>
      <c r="T230" s="439" t="s">
        <v>801</v>
      </c>
      <c r="U230" s="439"/>
      <c r="V230" s="439"/>
      <c r="W230" s="439"/>
      <c r="X230" s="439"/>
      <c r="Y230" s="439"/>
      <c r="Z230" s="439"/>
      <c r="AA230" s="439"/>
      <c r="AB230" s="439"/>
      <c r="AC230" s="439"/>
      <c r="AD230" s="439"/>
      <c r="AE230" s="439"/>
      <c r="AF230" s="439"/>
      <c r="AG230" s="439"/>
      <c r="AH230" s="439"/>
      <c r="AI230" s="450"/>
      <c r="AJ230" s="450"/>
      <c r="AK230" s="450"/>
      <c r="AL230" s="450"/>
      <c r="AM230" s="450"/>
      <c r="AN230" s="450"/>
      <c r="AO230" s="450"/>
      <c r="AP230" s="450"/>
      <c r="AQ230" s="450"/>
      <c r="AR230" s="450"/>
      <c r="AS230" s="450"/>
      <c r="AT230" s="450"/>
      <c r="AU230" s="450"/>
      <c r="AV230" s="450"/>
      <c r="AW230" s="450"/>
      <c r="AX230" s="450"/>
      <c r="AY230" s="450"/>
      <c r="AZ230" s="450" t="s">
        <v>976</v>
      </c>
      <c r="BA230" s="450"/>
      <c r="BB230" s="450"/>
      <c r="BC230" s="450"/>
      <c r="BD230" s="450"/>
      <c r="BE230" s="450"/>
      <c r="BF230" s="450"/>
      <c r="BG230" s="477"/>
      <c r="BH230" s="478"/>
      <c r="BI230" s="478"/>
      <c r="BJ230" s="478"/>
      <c r="BK230" s="478"/>
      <c r="BL230" s="478"/>
      <c r="BM230" s="479"/>
      <c r="BN230" s="477"/>
      <c r="BO230" s="478"/>
      <c r="BP230" s="478"/>
      <c r="BQ230" s="478"/>
      <c r="BR230" s="478"/>
      <c r="BS230" s="478"/>
      <c r="BT230" s="479"/>
      <c r="BU230" s="450"/>
      <c r="BV230" s="450"/>
      <c r="BW230" s="450"/>
      <c r="BX230" s="450"/>
      <c r="BY230" s="450"/>
      <c r="BZ230" s="450"/>
      <c r="CA230" s="450"/>
      <c r="CB230" s="450"/>
      <c r="CC230" s="450"/>
      <c r="CD230" s="450"/>
      <c r="CE230" s="450"/>
      <c r="CF230" s="450"/>
      <c r="CG230" s="450"/>
      <c r="CH230" s="450"/>
      <c r="CI230" s="450"/>
      <c r="CJ230" s="450"/>
    </row>
    <row r="231" spans="5:88" ht="14.25" customHeight="1" x14ac:dyDescent="0.4">
      <c r="E231" s="439">
        <v>114</v>
      </c>
      <c r="F231" s="439"/>
      <c r="G231" s="439"/>
      <c r="H231" s="439"/>
      <c r="I231" s="439"/>
      <c r="J231" s="439"/>
      <c r="K231" s="439"/>
      <c r="L231" s="439"/>
      <c r="M231" s="439"/>
      <c r="N231" s="439"/>
      <c r="O231" s="439"/>
      <c r="P231" s="439"/>
      <c r="Q231" s="439"/>
      <c r="R231" s="439"/>
      <c r="S231" s="439"/>
      <c r="T231" s="439" t="s">
        <v>758</v>
      </c>
      <c r="U231" s="439"/>
      <c r="V231" s="439"/>
      <c r="W231" s="439"/>
      <c r="X231" s="439"/>
      <c r="Y231" s="439"/>
      <c r="Z231" s="439"/>
      <c r="AA231" s="439"/>
      <c r="AB231" s="439"/>
      <c r="AC231" s="439"/>
      <c r="AD231" s="439"/>
      <c r="AE231" s="439"/>
      <c r="AF231" s="439"/>
      <c r="AG231" s="439"/>
      <c r="AH231" s="439"/>
      <c r="AI231" s="450"/>
      <c r="AJ231" s="450"/>
      <c r="AK231" s="450"/>
      <c r="AL231" s="450"/>
      <c r="AM231" s="450"/>
      <c r="AN231" s="450"/>
      <c r="AO231" s="450"/>
      <c r="AP231" s="450" t="s">
        <v>976</v>
      </c>
      <c r="AQ231" s="450"/>
      <c r="AR231" s="450"/>
      <c r="AS231" s="450"/>
      <c r="AT231" s="450"/>
      <c r="AU231" s="450"/>
      <c r="AV231" s="450"/>
      <c r="AW231" s="450"/>
      <c r="AX231" s="450"/>
      <c r="AY231" s="450"/>
      <c r="AZ231" s="450"/>
      <c r="BA231" s="450"/>
      <c r="BB231" s="450"/>
      <c r="BC231" s="450"/>
      <c r="BD231" s="450"/>
      <c r="BE231" s="450"/>
      <c r="BF231" s="450"/>
      <c r="BG231" s="477"/>
      <c r="BH231" s="478"/>
      <c r="BI231" s="478"/>
      <c r="BJ231" s="478"/>
      <c r="BK231" s="478"/>
      <c r="BL231" s="478"/>
      <c r="BM231" s="479"/>
      <c r="BN231" s="477"/>
      <c r="BO231" s="478"/>
      <c r="BP231" s="478"/>
      <c r="BQ231" s="478"/>
      <c r="BR231" s="478"/>
      <c r="BS231" s="478"/>
      <c r="BT231" s="479"/>
      <c r="BU231" s="450"/>
      <c r="BV231" s="450"/>
      <c r="BW231" s="450"/>
      <c r="BX231" s="450"/>
      <c r="BY231" s="450"/>
      <c r="BZ231" s="450"/>
      <c r="CA231" s="450"/>
      <c r="CB231" s="450"/>
      <c r="CC231" s="450"/>
      <c r="CD231" s="450"/>
      <c r="CE231" s="450"/>
      <c r="CF231" s="450"/>
      <c r="CG231" s="450"/>
      <c r="CH231" s="450"/>
      <c r="CI231" s="450"/>
      <c r="CJ231" s="450"/>
    </row>
    <row r="232" spans="5:88" ht="14.25" customHeight="1" x14ac:dyDescent="0.4">
      <c r="E232" s="439">
        <v>115</v>
      </c>
      <c r="F232" s="439"/>
      <c r="G232" s="439"/>
      <c r="H232" s="439"/>
      <c r="I232" s="439"/>
      <c r="J232" s="439"/>
      <c r="K232" s="439"/>
      <c r="L232" s="439"/>
      <c r="M232" s="439"/>
      <c r="N232" s="439"/>
      <c r="O232" s="439"/>
      <c r="P232" s="439"/>
      <c r="Q232" s="439"/>
      <c r="R232" s="439"/>
      <c r="S232" s="439"/>
      <c r="T232" s="439" t="s">
        <v>833</v>
      </c>
      <c r="U232" s="439"/>
      <c r="V232" s="439"/>
      <c r="W232" s="439"/>
      <c r="X232" s="439"/>
      <c r="Y232" s="439"/>
      <c r="Z232" s="439"/>
      <c r="AA232" s="439"/>
      <c r="AB232" s="439"/>
      <c r="AC232" s="439"/>
      <c r="AD232" s="439"/>
      <c r="AE232" s="439"/>
      <c r="AF232" s="439"/>
      <c r="AG232" s="439"/>
      <c r="AH232" s="439"/>
      <c r="AI232" s="450"/>
      <c r="AJ232" s="450"/>
      <c r="AK232" s="450"/>
      <c r="AL232" s="450"/>
      <c r="AM232" s="450"/>
      <c r="AN232" s="450"/>
      <c r="AO232" s="450"/>
      <c r="AP232" s="450"/>
      <c r="AQ232" s="450"/>
      <c r="AR232" s="450"/>
      <c r="AS232" s="450" t="s">
        <v>976</v>
      </c>
      <c r="AT232" s="450"/>
      <c r="AU232" s="450"/>
      <c r="AV232" s="450"/>
      <c r="AW232" s="450"/>
      <c r="AX232" s="450"/>
      <c r="AY232" s="450"/>
      <c r="AZ232" s="450"/>
      <c r="BA232" s="450"/>
      <c r="BB232" s="450"/>
      <c r="BC232" s="450"/>
      <c r="BD232" s="450"/>
      <c r="BE232" s="450"/>
      <c r="BF232" s="450"/>
      <c r="BG232" s="477"/>
      <c r="BH232" s="478"/>
      <c r="BI232" s="478"/>
      <c r="BJ232" s="478"/>
      <c r="BK232" s="478"/>
      <c r="BL232" s="478"/>
      <c r="BM232" s="479"/>
      <c r="BN232" s="477"/>
      <c r="BO232" s="478"/>
      <c r="BP232" s="478"/>
      <c r="BQ232" s="478"/>
      <c r="BR232" s="478"/>
      <c r="BS232" s="478"/>
      <c r="BT232" s="479"/>
      <c r="BU232" s="450"/>
      <c r="BV232" s="450"/>
      <c r="BW232" s="450"/>
      <c r="BX232" s="450"/>
      <c r="BY232" s="450"/>
      <c r="BZ232" s="450"/>
      <c r="CA232" s="450"/>
      <c r="CB232" s="450"/>
      <c r="CC232" s="450"/>
      <c r="CD232" s="450"/>
      <c r="CE232" s="450"/>
      <c r="CF232" s="450"/>
      <c r="CG232" s="450"/>
      <c r="CH232" s="450"/>
      <c r="CI232" s="450"/>
      <c r="CJ232" s="450"/>
    </row>
    <row r="233" spans="5:88" ht="14.25" customHeight="1" x14ac:dyDescent="0.4">
      <c r="E233" s="439">
        <v>116</v>
      </c>
      <c r="F233" s="439"/>
      <c r="G233" s="439"/>
      <c r="H233" s="439"/>
      <c r="I233" s="439"/>
      <c r="J233" s="439"/>
      <c r="K233" s="439"/>
      <c r="L233" s="439"/>
      <c r="M233" s="439"/>
      <c r="N233" s="439"/>
      <c r="O233" s="439"/>
      <c r="P233" s="439"/>
      <c r="Q233" s="439"/>
      <c r="R233" s="439"/>
      <c r="S233" s="439"/>
      <c r="T233" s="439" t="s">
        <v>834</v>
      </c>
      <c r="U233" s="439"/>
      <c r="V233" s="439"/>
      <c r="W233" s="439"/>
      <c r="X233" s="439"/>
      <c r="Y233" s="439"/>
      <c r="Z233" s="439"/>
      <c r="AA233" s="439"/>
      <c r="AB233" s="439"/>
      <c r="AC233" s="439"/>
      <c r="AD233" s="439"/>
      <c r="AE233" s="439"/>
      <c r="AF233" s="439"/>
      <c r="AG233" s="439"/>
      <c r="AH233" s="439"/>
      <c r="AI233" s="450"/>
      <c r="AJ233" s="450"/>
      <c r="AK233" s="450"/>
      <c r="AL233" s="450"/>
      <c r="AM233" s="450"/>
      <c r="AN233" s="450"/>
      <c r="AO233" s="450"/>
      <c r="AP233" s="450"/>
      <c r="AQ233" s="450"/>
      <c r="AR233" s="450"/>
      <c r="AS233" s="450"/>
      <c r="AT233" s="450"/>
      <c r="AU233" s="450"/>
      <c r="AV233" s="450"/>
      <c r="AW233" s="450"/>
      <c r="AX233" s="450"/>
      <c r="AY233" s="450"/>
      <c r="AZ233" s="450" t="s">
        <v>976</v>
      </c>
      <c r="BA233" s="450"/>
      <c r="BB233" s="450"/>
      <c r="BC233" s="450"/>
      <c r="BD233" s="450"/>
      <c r="BE233" s="450"/>
      <c r="BF233" s="450"/>
      <c r="BG233" s="477"/>
      <c r="BH233" s="478"/>
      <c r="BI233" s="478"/>
      <c r="BJ233" s="478"/>
      <c r="BK233" s="478"/>
      <c r="BL233" s="478"/>
      <c r="BM233" s="479"/>
      <c r="BN233" s="477"/>
      <c r="BO233" s="478"/>
      <c r="BP233" s="478"/>
      <c r="BQ233" s="478"/>
      <c r="BR233" s="478"/>
      <c r="BS233" s="478"/>
      <c r="BT233" s="479"/>
      <c r="BU233" s="450"/>
      <c r="BV233" s="450"/>
      <c r="BW233" s="450"/>
      <c r="BX233" s="450"/>
      <c r="BY233" s="450"/>
      <c r="BZ233" s="450"/>
      <c r="CA233" s="450"/>
      <c r="CB233" s="450"/>
      <c r="CC233" s="450"/>
      <c r="CD233" s="450"/>
      <c r="CE233" s="450"/>
      <c r="CF233" s="450"/>
      <c r="CG233" s="450"/>
      <c r="CH233" s="450"/>
      <c r="CI233" s="450"/>
      <c r="CJ233" s="450"/>
    </row>
    <row r="234" spans="5:88" ht="14.25" customHeight="1" x14ac:dyDescent="0.4">
      <c r="E234" s="439">
        <v>117</v>
      </c>
      <c r="F234" s="439"/>
      <c r="G234" s="439"/>
      <c r="H234" s="439"/>
      <c r="I234" s="439"/>
      <c r="J234" s="439"/>
      <c r="K234" s="439"/>
      <c r="L234" s="439"/>
      <c r="M234" s="439"/>
      <c r="N234" s="439"/>
      <c r="O234" s="439"/>
      <c r="P234" s="439"/>
      <c r="Q234" s="439"/>
      <c r="R234" s="439"/>
      <c r="S234" s="439"/>
      <c r="T234" s="439" t="s">
        <v>835</v>
      </c>
      <c r="U234" s="439"/>
      <c r="V234" s="439"/>
      <c r="W234" s="439"/>
      <c r="X234" s="439"/>
      <c r="Y234" s="439"/>
      <c r="Z234" s="439"/>
      <c r="AA234" s="439"/>
      <c r="AB234" s="439"/>
      <c r="AC234" s="439"/>
      <c r="AD234" s="439"/>
      <c r="AE234" s="439"/>
      <c r="AF234" s="439"/>
      <c r="AG234" s="439"/>
      <c r="AH234" s="439"/>
      <c r="AI234" s="450"/>
      <c r="AJ234" s="450"/>
      <c r="AK234" s="450"/>
      <c r="AL234" s="450"/>
      <c r="AM234" s="450"/>
      <c r="AN234" s="450"/>
      <c r="AO234" s="450"/>
      <c r="AP234" s="450"/>
      <c r="AQ234" s="450"/>
      <c r="AR234" s="450"/>
      <c r="AS234" s="450"/>
      <c r="AT234" s="450"/>
      <c r="AU234" s="450"/>
      <c r="AV234" s="450"/>
      <c r="AW234" s="450"/>
      <c r="AX234" s="450"/>
      <c r="AY234" s="450"/>
      <c r="AZ234" s="450" t="s">
        <v>976</v>
      </c>
      <c r="BA234" s="450"/>
      <c r="BB234" s="450"/>
      <c r="BC234" s="450"/>
      <c r="BD234" s="450"/>
      <c r="BE234" s="450"/>
      <c r="BF234" s="450"/>
      <c r="BG234" s="477"/>
      <c r="BH234" s="478"/>
      <c r="BI234" s="478"/>
      <c r="BJ234" s="478"/>
      <c r="BK234" s="478"/>
      <c r="BL234" s="478"/>
      <c r="BM234" s="479"/>
      <c r="BN234" s="477"/>
      <c r="BO234" s="478"/>
      <c r="BP234" s="478"/>
      <c r="BQ234" s="478"/>
      <c r="BR234" s="478"/>
      <c r="BS234" s="478"/>
      <c r="BT234" s="479"/>
      <c r="BU234" s="450"/>
      <c r="BV234" s="450"/>
      <c r="BW234" s="450"/>
      <c r="BX234" s="450"/>
      <c r="BY234" s="450"/>
      <c r="BZ234" s="450"/>
      <c r="CA234" s="450"/>
      <c r="CB234" s="450"/>
      <c r="CC234" s="450"/>
      <c r="CD234" s="450"/>
      <c r="CE234" s="450"/>
      <c r="CF234" s="450"/>
      <c r="CG234" s="450"/>
      <c r="CH234" s="450"/>
      <c r="CI234" s="450"/>
      <c r="CJ234" s="450"/>
    </row>
    <row r="235" spans="5:88" ht="14.25" customHeight="1" x14ac:dyDescent="0.4">
      <c r="E235" s="439">
        <v>118</v>
      </c>
      <c r="F235" s="439"/>
      <c r="G235" s="439"/>
      <c r="H235" s="439"/>
      <c r="I235" s="439"/>
      <c r="J235" s="439"/>
      <c r="K235" s="439"/>
      <c r="L235" s="439"/>
      <c r="M235" s="439"/>
      <c r="N235" s="439"/>
      <c r="O235" s="439"/>
      <c r="P235" s="439"/>
      <c r="Q235" s="439"/>
      <c r="R235" s="439"/>
      <c r="S235" s="439"/>
      <c r="T235" s="439" t="s">
        <v>1219</v>
      </c>
      <c r="U235" s="439"/>
      <c r="V235" s="439"/>
      <c r="W235" s="439"/>
      <c r="X235" s="439"/>
      <c r="Y235" s="439"/>
      <c r="Z235" s="439"/>
      <c r="AA235" s="439"/>
      <c r="AB235" s="439"/>
      <c r="AC235" s="439"/>
      <c r="AD235" s="439"/>
      <c r="AE235" s="439"/>
      <c r="AF235" s="439"/>
      <c r="AG235" s="439"/>
      <c r="AH235" s="439"/>
      <c r="AI235" s="450" t="s">
        <v>1201</v>
      </c>
      <c r="AJ235" s="450"/>
      <c r="AK235" s="450"/>
      <c r="AL235" s="450"/>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77"/>
      <c r="BH235" s="478"/>
      <c r="BI235" s="478"/>
      <c r="BJ235" s="478"/>
      <c r="BK235" s="478"/>
      <c r="BL235" s="478"/>
      <c r="BM235" s="479"/>
      <c r="BN235" s="477"/>
      <c r="BO235" s="478"/>
      <c r="BP235" s="478"/>
      <c r="BQ235" s="478"/>
      <c r="BR235" s="478"/>
      <c r="BS235" s="478"/>
      <c r="BT235" s="479"/>
      <c r="BU235" s="450"/>
      <c r="BV235" s="450"/>
      <c r="BW235" s="450"/>
      <c r="BX235" s="450"/>
      <c r="BY235" s="450"/>
      <c r="BZ235" s="450"/>
      <c r="CA235" s="450"/>
      <c r="CB235" s="450"/>
      <c r="CC235" s="450"/>
      <c r="CD235" s="450"/>
      <c r="CE235" s="450"/>
      <c r="CF235" s="450"/>
      <c r="CG235" s="450"/>
      <c r="CH235" s="450"/>
      <c r="CI235" s="450"/>
      <c r="CJ235" s="450"/>
    </row>
    <row r="236" spans="5:88" ht="14.25" customHeight="1" x14ac:dyDescent="0.4">
      <c r="E236" s="439">
        <v>119</v>
      </c>
      <c r="F236" s="439"/>
      <c r="G236" s="439"/>
      <c r="H236" s="439"/>
      <c r="I236" s="439"/>
      <c r="J236" s="439"/>
      <c r="K236" s="439"/>
      <c r="L236" s="439"/>
      <c r="M236" s="439"/>
      <c r="N236" s="439"/>
      <c r="O236" s="439"/>
      <c r="P236" s="439"/>
      <c r="Q236" s="439"/>
      <c r="R236" s="439"/>
      <c r="S236" s="439"/>
      <c r="T236" s="439" t="s">
        <v>1220</v>
      </c>
      <c r="U236" s="439"/>
      <c r="V236" s="439"/>
      <c r="W236" s="439"/>
      <c r="X236" s="439"/>
      <c r="Y236" s="439"/>
      <c r="Z236" s="439"/>
      <c r="AA236" s="439"/>
      <c r="AB236" s="439"/>
      <c r="AC236" s="439"/>
      <c r="AD236" s="439"/>
      <c r="AE236" s="439"/>
      <c r="AF236" s="439"/>
      <c r="AG236" s="439"/>
      <c r="AH236" s="439"/>
      <c r="AI236" s="450" t="s">
        <v>1056</v>
      </c>
      <c r="AJ236" s="450"/>
      <c r="AK236" s="450"/>
      <c r="AL236" s="450"/>
      <c r="AM236" s="450"/>
      <c r="AN236" s="450"/>
      <c r="AO236" s="450"/>
      <c r="AP236" s="450"/>
      <c r="AQ236" s="450"/>
      <c r="AR236" s="450"/>
      <c r="AS236" s="450"/>
      <c r="AT236" s="450"/>
      <c r="AU236" s="450"/>
      <c r="AV236" s="450"/>
      <c r="AW236" s="450"/>
      <c r="AX236" s="450"/>
      <c r="AY236" s="450"/>
      <c r="AZ236" s="450" t="s">
        <v>1056</v>
      </c>
      <c r="BA236" s="450"/>
      <c r="BB236" s="450"/>
      <c r="BC236" s="450"/>
      <c r="BD236" s="450"/>
      <c r="BE236" s="450"/>
      <c r="BF236" s="450"/>
      <c r="BG236" s="477"/>
      <c r="BH236" s="478"/>
      <c r="BI236" s="478"/>
      <c r="BJ236" s="478"/>
      <c r="BK236" s="478"/>
      <c r="BL236" s="478"/>
      <c r="BM236" s="479"/>
      <c r="BN236" s="477"/>
      <c r="BO236" s="478"/>
      <c r="BP236" s="478"/>
      <c r="BQ236" s="478"/>
      <c r="BR236" s="478"/>
      <c r="BS236" s="478"/>
      <c r="BT236" s="479"/>
      <c r="BU236" s="450"/>
      <c r="BV236" s="450"/>
      <c r="BW236" s="450"/>
      <c r="BX236" s="450"/>
      <c r="BY236" s="450"/>
      <c r="BZ236" s="450"/>
      <c r="CA236" s="450"/>
      <c r="CB236" s="450"/>
      <c r="CC236" s="450"/>
      <c r="CD236" s="450"/>
      <c r="CE236" s="450"/>
      <c r="CF236" s="450"/>
      <c r="CG236" s="450"/>
      <c r="CH236" s="450"/>
      <c r="CI236" s="450"/>
      <c r="CJ236" s="450"/>
    </row>
    <row r="237" spans="5:88" ht="14.25" customHeight="1" x14ac:dyDescent="0.4">
      <c r="E237" s="439">
        <v>120</v>
      </c>
      <c r="F237" s="439"/>
      <c r="G237" s="439"/>
      <c r="H237" s="439"/>
      <c r="I237" s="439"/>
      <c r="J237" s="439"/>
      <c r="K237" s="439"/>
      <c r="L237" s="439"/>
      <c r="M237" s="439"/>
      <c r="N237" s="439"/>
      <c r="O237" s="439"/>
      <c r="P237" s="439"/>
      <c r="Q237" s="439"/>
      <c r="R237" s="439"/>
      <c r="S237" s="439"/>
      <c r="T237" s="439" t="s">
        <v>1221</v>
      </c>
      <c r="U237" s="439"/>
      <c r="V237" s="439"/>
      <c r="W237" s="439"/>
      <c r="X237" s="439"/>
      <c r="Y237" s="439"/>
      <c r="Z237" s="439"/>
      <c r="AA237" s="439"/>
      <c r="AB237" s="439"/>
      <c r="AC237" s="439"/>
      <c r="AD237" s="439"/>
      <c r="AE237" s="439"/>
      <c r="AF237" s="439"/>
      <c r="AG237" s="439"/>
      <c r="AH237" s="439"/>
      <c r="AI237" s="450" t="s">
        <v>1056</v>
      </c>
      <c r="AJ237" s="450"/>
      <c r="AK237" s="450"/>
      <c r="AL237" s="450"/>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77"/>
      <c r="BH237" s="478"/>
      <c r="BI237" s="478"/>
      <c r="BJ237" s="478"/>
      <c r="BK237" s="478"/>
      <c r="BL237" s="478"/>
      <c r="BM237" s="479"/>
      <c r="BN237" s="477"/>
      <c r="BO237" s="478"/>
      <c r="BP237" s="478"/>
      <c r="BQ237" s="478"/>
      <c r="BR237" s="478"/>
      <c r="BS237" s="478"/>
      <c r="BT237" s="479"/>
      <c r="BU237" s="450"/>
      <c r="BV237" s="450"/>
      <c r="BW237" s="450"/>
      <c r="BX237" s="450"/>
      <c r="BY237" s="450"/>
      <c r="BZ237" s="450"/>
      <c r="CA237" s="450"/>
      <c r="CB237" s="450"/>
      <c r="CC237" s="450"/>
      <c r="CD237" s="450"/>
      <c r="CE237" s="450"/>
      <c r="CF237" s="450"/>
      <c r="CG237" s="450"/>
      <c r="CH237" s="450"/>
      <c r="CI237" s="450"/>
      <c r="CJ237" s="450"/>
    </row>
    <row r="238" spans="5:88" ht="14.25" customHeight="1" x14ac:dyDescent="0.4">
      <c r="E238" s="439">
        <v>121</v>
      </c>
      <c r="F238" s="439"/>
      <c r="G238" s="439"/>
      <c r="H238" s="439"/>
      <c r="I238" s="439"/>
      <c r="J238" s="439"/>
      <c r="K238" s="439"/>
      <c r="L238" s="439"/>
      <c r="M238" s="439"/>
      <c r="N238" s="439"/>
      <c r="O238" s="439"/>
      <c r="P238" s="439"/>
      <c r="Q238" s="439"/>
      <c r="R238" s="439"/>
      <c r="S238" s="439"/>
      <c r="T238" s="439" t="s">
        <v>1222</v>
      </c>
      <c r="U238" s="439"/>
      <c r="V238" s="439"/>
      <c r="W238" s="439"/>
      <c r="X238" s="439"/>
      <c r="Y238" s="439"/>
      <c r="Z238" s="439"/>
      <c r="AA238" s="439"/>
      <c r="AB238" s="439"/>
      <c r="AC238" s="439"/>
      <c r="AD238" s="439"/>
      <c r="AE238" s="439"/>
      <c r="AF238" s="439"/>
      <c r="AG238" s="439"/>
      <c r="AH238" s="439"/>
      <c r="AI238" s="450"/>
      <c r="AJ238" s="450"/>
      <c r="AK238" s="450"/>
      <c r="AL238" s="450"/>
      <c r="AM238" s="450"/>
      <c r="AN238" s="450"/>
      <c r="AO238" s="450"/>
      <c r="AP238" s="450"/>
      <c r="AQ238" s="450"/>
      <c r="AR238" s="450"/>
      <c r="AS238" s="450" t="s">
        <v>1056</v>
      </c>
      <c r="AT238" s="450"/>
      <c r="AU238" s="450"/>
      <c r="AV238" s="450"/>
      <c r="AW238" s="450"/>
      <c r="AX238" s="450"/>
      <c r="AY238" s="450"/>
      <c r="AZ238" s="450"/>
      <c r="BA238" s="450"/>
      <c r="BB238" s="450"/>
      <c r="BC238" s="450"/>
      <c r="BD238" s="450"/>
      <c r="BE238" s="450"/>
      <c r="BF238" s="450"/>
      <c r="BG238" s="477"/>
      <c r="BH238" s="478"/>
      <c r="BI238" s="478"/>
      <c r="BJ238" s="478"/>
      <c r="BK238" s="478"/>
      <c r="BL238" s="478"/>
      <c r="BM238" s="479"/>
      <c r="BN238" s="477"/>
      <c r="BO238" s="478"/>
      <c r="BP238" s="478"/>
      <c r="BQ238" s="478"/>
      <c r="BR238" s="478"/>
      <c r="BS238" s="478"/>
      <c r="BT238" s="479"/>
      <c r="BU238" s="450"/>
      <c r="BV238" s="450"/>
      <c r="BW238" s="450"/>
      <c r="BX238" s="450"/>
      <c r="BY238" s="450"/>
      <c r="BZ238" s="450"/>
      <c r="CA238" s="450"/>
      <c r="CB238" s="450"/>
      <c r="CC238" s="450"/>
      <c r="CD238" s="450"/>
      <c r="CE238" s="450"/>
      <c r="CF238" s="450"/>
      <c r="CG238" s="450"/>
      <c r="CH238" s="450"/>
      <c r="CI238" s="450"/>
      <c r="CJ238" s="450"/>
    </row>
    <row r="239" spans="5:88" ht="14.25" customHeight="1" x14ac:dyDescent="0.4">
      <c r="E239" s="439">
        <v>122</v>
      </c>
      <c r="F239" s="439"/>
      <c r="G239" s="439"/>
      <c r="H239" s="439"/>
      <c r="I239" s="439"/>
      <c r="J239" s="439"/>
      <c r="K239" s="439"/>
      <c r="L239" s="439"/>
      <c r="M239" s="439"/>
      <c r="N239" s="439"/>
      <c r="O239" s="439"/>
      <c r="P239" s="439"/>
      <c r="Q239" s="439"/>
      <c r="R239" s="439"/>
      <c r="S239" s="439"/>
      <c r="T239" s="439" t="s">
        <v>1223</v>
      </c>
      <c r="U239" s="439"/>
      <c r="V239" s="439"/>
      <c r="W239" s="439"/>
      <c r="X239" s="439"/>
      <c r="Y239" s="439"/>
      <c r="Z239" s="439"/>
      <c r="AA239" s="439"/>
      <c r="AB239" s="439"/>
      <c r="AC239" s="439"/>
      <c r="AD239" s="439"/>
      <c r="AE239" s="439"/>
      <c r="AF239" s="439"/>
      <c r="AG239" s="439"/>
      <c r="AH239" s="439"/>
      <c r="AI239" s="450"/>
      <c r="AJ239" s="450"/>
      <c r="AK239" s="450"/>
      <c r="AL239" s="450"/>
      <c r="AM239" s="450"/>
      <c r="AN239" s="450"/>
      <c r="AO239" s="450"/>
      <c r="AP239" s="450"/>
      <c r="AQ239" s="450"/>
      <c r="AR239" s="450"/>
      <c r="AS239" s="450" t="s">
        <v>1056</v>
      </c>
      <c r="AT239" s="450"/>
      <c r="AU239" s="450"/>
      <c r="AV239" s="450"/>
      <c r="AW239" s="450"/>
      <c r="AX239" s="450"/>
      <c r="AY239" s="450"/>
      <c r="AZ239" s="450"/>
      <c r="BA239" s="450"/>
      <c r="BB239" s="450"/>
      <c r="BC239" s="450"/>
      <c r="BD239" s="450"/>
      <c r="BE239" s="450"/>
      <c r="BF239" s="450"/>
      <c r="BG239" s="477"/>
      <c r="BH239" s="478"/>
      <c r="BI239" s="478"/>
      <c r="BJ239" s="478"/>
      <c r="BK239" s="478"/>
      <c r="BL239" s="478"/>
      <c r="BM239" s="479"/>
      <c r="BN239" s="477"/>
      <c r="BO239" s="478"/>
      <c r="BP239" s="478"/>
      <c r="BQ239" s="478"/>
      <c r="BR239" s="478"/>
      <c r="BS239" s="478"/>
      <c r="BT239" s="479"/>
      <c r="BU239" s="450"/>
      <c r="BV239" s="450"/>
      <c r="BW239" s="450"/>
      <c r="BX239" s="450"/>
      <c r="BY239" s="450"/>
      <c r="BZ239" s="450"/>
      <c r="CA239" s="450"/>
      <c r="CB239" s="450"/>
      <c r="CC239" s="450"/>
      <c r="CD239" s="450"/>
      <c r="CE239" s="450"/>
      <c r="CF239" s="450"/>
      <c r="CG239" s="450"/>
      <c r="CH239" s="450"/>
      <c r="CI239" s="450"/>
      <c r="CJ239" s="450"/>
    </row>
    <row r="240" spans="5:88" ht="14.25" customHeight="1" x14ac:dyDescent="0.4">
      <c r="E240" s="439">
        <v>124</v>
      </c>
      <c r="F240" s="439"/>
      <c r="G240" s="439"/>
      <c r="H240" s="439"/>
      <c r="I240" s="439"/>
      <c r="J240" s="439"/>
      <c r="K240" s="439"/>
      <c r="L240" s="439"/>
      <c r="M240" s="439"/>
      <c r="N240" s="439"/>
      <c r="O240" s="439"/>
      <c r="P240" s="439"/>
      <c r="Q240" s="439"/>
      <c r="R240" s="439"/>
      <c r="S240" s="439"/>
      <c r="T240" s="439" t="s">
        <v>1224</v>
      </c>
      <c r="U240" s="439"/>
      <c r="V240" s="439"/>
      <c r="W240" s="439"/>
      <c r="X240" s="439"/>
      <c r="Y240" s="439"/>
      <c r="Z240" s="439"/>
      <c r="AA240" s="439"/>
      <c r="AB240" s="439"/>
      <c r="AC240" s="439"/>
      <c r="AD240" s="439"/>
      <c r="AE240" s="439"/>
      <c r="AF240" s="439"/>
      <c r="AG240" s="439"/>
      <c r="AH240" s="439"/>
      <c r="AI240" s="450" t="s">
        <v>1056</v>
      </c>
      <c r="AJ240" s="450"/>
      <c r="AK240" s="450"/>
      <c r="AL240" s="450"/>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77"/>
      <c r="BH240" s="478"/>
      <c r="BI240" s="478"/>
      <c r="BJ240" s="478"/>
      <c r="BK240" s="478"/>
      <c r="BL240" s="478"/>
      <c r="BM240" s="479"/>
      <c r="BN240" s="477"/>
      <c r="BO240" s="478"/>
      <c r="BP240" s="478"/>
      <c r="BQ240" s="478"/>
      <c r="BR240" s="478"/>
      <c r="BS240" s="478"/>
      <c r="BT240" s="479"/>
      <c r="BU240" s="450"/>
      <c r="BV240" s="450"/>
      <c r="BW240" s="450"/>
      <c r="BX240" s="450"/>
      <c r="BY240" s="450"/>
      <c r="BZ240" s="450"/>
      <c r="CA240" s="450"/>
      <c r="CB240" s="450"/>
      <c r="CC240" s="450"/>
      <c r="CD240" s="450"/>
      <c r="CE240" s="450"/>
      <c r="CF240" s="450"/>
      <c r="CG240" s="450"/>
      <c r="CH240" s="450"/>
      <c r="CI240" s="450"/>
      <c r="CJ240" s="450"/>
    </row>
    <row r="241" spans="4:88" ht="14.25" customHeight="1" x14ac:dyDescent="0.4">
      <c r="E241" s="439">
        <v>125</v>
      </c>
      <c r="F241" s="439"/>
      <c r="G241" s="439"/>
      <c r="H241" s="439"/>
      <c r="I241" s="439"/>
      <c r="J241" s="439"/>
      <c r="K241" s="439"/>
      <c r="L241" s="439"/>
      <c r="M241" s="439"/>
      <c r="N241" s="439"/>
      <c r="O241" s="439"/>
      <c r="P241" s="439"/>
      <c r="Q241" s="439"/>
      <c r="R241" s="439"/>
      <c r="S241" s="439"/>
      <c r="T241" s="439" t="s">
        <v>1225</v>
      </c>
      <c r="U241" s="439"/>
      <c r="V241" s="439"/>
      <c r="W241" s="439"/>
      <c r="X241" s="439"/>
      <c r="Y241" s="439"/>
      <c r="Z241" s="439"/>
      <c r="AA241" s="439"/>
      <c r="AB241" s="439"/>
      <c r="AC241" s="439"/>
      <c r="AD241" s="439"/>
      <c r="AE241" s="439"/>
      <c r="AF241" s="439"/>
      <c r="AG241" s="439"/>
      <c r="AH241" s="439"/>
      <c r="AI241" s="450"/>
      <c r="AJ241" s="450"/>
      <c r="AK241" s="450"/>
      <c r="AL241" s="450"/>
      <c r="AM241" s="450"/>
      <c r="AN241" s="450"/>
      <c r="AO241" s="450"/>
      <c r="AP241" s="450"/>
      <c r="AQ241" s="450"/>
      <c r="AR241" s="450"/>
      <c r="AS241" s="450" t="s">
        <v>1056</v>
      </c>
      <c r="AT241" s="450"/>
      <c r="AU241" s="450"/>
      <c r="AV241" s="450"/>
      <c r="AW241" s="450"/>
      <c r="AX241" s="450"/>
      <c r="AY241" s="450"/>
      <c r="AZ241" s="450"/>
      <c r="BA241" s="450"/>
      <c r="BB241" s="450"/>
      <c r="BC241" s="450"/>
      <c r="BD241" s="450"/>
      <c r="BE241" s="450"/>
      <c r="BF241" s="450"/>
      <c r="BG241" s="477"/>
      <c r="BH241" s="478"/>
      <c r="BI241" s="478"/>
      <c r="BJ241" s="478"/>
      <c r="BK241" s="478"/>
      <c r="BL241" s="478"/>
      <c r="BM241" s="479"/>
      <c r="BN241" s="477"/>
      <c r="BO241" s="478"/>
      <c r="BP241" s="478"/>
      <c r="BQ241" s="478"/>
      <c r="BR241" s="478"/>
      <c r="BS241" s="478"/>
      <c r="BT241" s="479"/>
      <c r="BU241" s="450"/>
      <c r="BV241" s="450"/>
      <c r="BW241" s="450"/>
      <c r="BX241" s="450"/>
      <c r="BY241" s="450"/>
      <c r="BZ241" s="450"/>
      <c r="CA241" s="450"/>
      <c r="CB241" s="450"/>
      <c r="CC241" s="450"/>
      <c r="CD241" s="450"/>
      <c r="CE241" s="450"/>
      <c r="CF241" s="450"/>
      <c r="CG241" s="450"/>
      <c r="CH241" s="450"/>
      <c r="CI241" s="450"/>
      <c r="CJ241" s="450"/>
    </row>
    <row r="242" spans="4:88" ht="14.25" customHeight="1" x14ac:dyDescent="0.4">
      <c r="E242" s="439">
        <v>126</v>
      </c>
      <c r="F242" s="439"/>
      <c r="G242" s="439"/>
      <c r="H242" s="439"/>
      <c r="I242" s="439"/>
      <c r="J242" s="439"/>
      <c r="K242" s="439"/>
      <c r="L242" s="439"/>
      <c r="M242" s="439"/>
      <c r="N242" s="439"/>
      <c r="O242" s="439"/>
      <c r="P242" s="439"/>
      <c r="Q242" s="439"/>
      <c r="R242" s="439"/>
      <c r="S242" s="439"/>
      <c r="T242" s="439" t="s">
        <v>1226</v>
      </c>
      <c r="U242" s="439"/>
      <c r="V242" s="439"/>
      <c r="W242" s="439"/>
      <c r="X242" s="439"/>
      <c r="Y242" s="439"/>
      <c r="Z242" s="439"/>
      <c r="AA242" s="439"/>
      <c r="AB242" s="439"/>
      <c r="AC242" s="439"/>
      <c r="AD242" s="439"/>
      <c r="AE242" s="439"/>
      <c r="AF242" s="439"/>
      <c r="AG242" s="439"/>
      <c r="AH242" s="439"/>
      <c r="AI242" s="450"/>
      <c r="AJ242" s="450"/>
      <c r="AK242" s="450"/>
      <c r="AL242" s="450"/>
      <c r="AM242" s="450"/>
      <c r="AN242" s="450"/>
      <c r="AO242" s="450"/>
      <c r="AP242" s="450"/>
      <c r="AQ242" s="450"/>
      <c r="AR242" s="450"/>
      <c r="AS242" s="450"/>
      <c r="AT242" s="450"/>
      <c r="AU242" s="450"/>
      <c r="AV242" s="450"/>
      <c r="AW242" s="450"/>
      <c r="AX242" s="450"/>
      <c r="AY242" s="450"/>
      <c r="AZ242" s="450" t="s">
        <v>1056</v>
      </c>
      <c r="BA242" s="450"/>
      <c r="BB242" s="450"/>
      <c r="BC242" s="450"/>
      <c r="BD242" s="450"/>
      <c r="BE242" s="450"/>
      <c r="BF242" s="450"/>
      <c r="BG242" s="477"/>
      <c r="BH242" s="478"/>
      <c r="BI242" s="478"/>
      <c r="BJ242" s="478"/>
      <c r="BK242" s="478"/>
      <c r="BL242" s="478"/>
      <c r="BM242" s="479"/>
      <c r="BN242" s="477"/>
      <c r="BO242" s="478"/>
      <c r="BP242" s="478"/>
      <c r="BQ242" s="478"/>
      <c r="BR242" s="478"/>
      <c r="BS242" s="478"/>
      <c r="BT242" s="479"/>
      <c r="BU242" s="450"/>
      <c r="BV242" s="450"/>
      <c r="BW242" s="450"/>
      <c r="BX242" s="450"/>
      <c r="BY242" s="450"/>
      <c r="BZ242" s="450"/>
      <c r="CA242" s="450"/>
      <c r="CB242" s="450"/>
      <c r="CC242" s="450"/>
      <c r="CD242" s="450"/>
      <c r="CE242" s="450"/>
      <c r="CF242" s="450"/>
      <c r="CG242" s="450"/>
      <c r="CH242" s="450"/>
      <c r="CI242" s="450"/>
      <c r="CJ242" s="450"/>
    </row>
    <row r="243" spans="4:88" ht="14.25" customHeight="1" x14ac:dyDescent="0.4">
      <c r="E243" s="439">
        <v>127</v>
      </c>
      <c r="F243" s="439"/>
      <c r="G243" s="439"/>
      <c r="H243" s="439"/>
      <c r="I243" s="439"/>
      <c r="J243" s="439"/>
      <c r="K243" s="439"/>
      <c r="L243" s="439"/>
      <c r="M243" s="439"/>
      <c r="N243" s="439"/>
      <c r="O243" s="439"/>
      <c r="P243" s="439"/>
      <c r="Q243" s="439"/>
      <c r="R243" s="439"/>
      <c r="S243" s="439"/>
      <c r="T243" s="439" t="s">
        <v>1279</v>
      </c>
      <c r="U243" s="439"/>
      <c r="V243" s="439"/>
      <c r="W243" s="439"/>
      <c r="X243" s="439"/>
      <c r="Y243" s="439"/>
      <c r="Z243" s="439"/>
      <c r="AA243" s="439"/>
      <c r="AB243" s="439"/>
      <c r="AC243" s="439"/>
      <c r="AD243" s="439"/>
      <c r="AE243" s="439"/>
      <c r="AF243" s="439"/>
      <c r="AG243" s="439"/>
      <c r="AH243" s="439"/>
      <c r="AI243" s="450"/>
      <c r="AJ243" s="450"/>
      <c r="AK243" s="450"/>
      <c r="AL243" s="450"/>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77"/>
      <c r="BH243" s="478"/>
      <c r="BI243" s="478"/>
      <c r="BJ243" s="478"/>
      <c r="BK243" s="478"/>
      <c r="BL243" s="478"/>
      <c r="BM243" s="479"/>
      <c r="BN243" s="477"/>
      <c r="BO243" s="478"/>
      <c r="BP243" s="478"/>
      <c r="BQ243" s="478"/>
      <c r="BR243" s="478"/>
      <c r="BS243" s="478"/>
      <c r="BT243" s="479"/>
      <c r="BU243" s="450"/>
      <c r="BV243" s="450"/>
      <c r="BW243" s="450"/>
      <c r="BX243" s="450"/>
      <c r="BY243" s="450"/>
      <c r="BZ243" s="450"/>
      <c r="CA243" s="450"/>
      <c r="CB243" s="450"/>
      <c r="CC243" s="450"/>
      <c r="CD243" s="450"/>
      <c r="CE243" s="450"/>
      <c r="CF243" s="450"/>
      <c r="CG243" s="450"/>
      <c r="CH243" s="450"/>
      <c r="CI243" s="450"/>
      <c r="CJ243" s="450"/>
    </row>
    <row r="244" spans="4:88" ht="14.25" customHeight="1" x14ac:dyDescent="0.4">
      <c r="E244" s="439"/>
      <c r="F244" s="439"/>
      <c r="G244" s="439"/>
      <c r="H244" s="439"/>
      <c r="I244" s="439"/>
      <c r="J244" s="439"/>
      <c r="K244" s="439"/>
      <c r="L244" s="439"/>
      <c r="M244" s="439"/>
      <c r="N244" s="439"/>
      <c r="O244" s="439"/>
      <c r="P244" s="439"/>
      <c r="Q244" s="439"/>
      <c r="R244" s="439"/>
      <c r="S244" s="439"/>
      <c r="T244" s="439"/>
      <c r="U244" s="439"/>
      <c r="V244" s="439"/>
      <c r="W244" s="439"/>
      <c r="X244" s="439"/>
      <c r="Y244" s="439"/>
      <c r="Z244" s="439"/>
      <c r="AA244" s="439"/>
      <c r="AB244" s="439"/>
      <c r="AC244" s="439"/>
      <c r="AD244" s="439"/>
      <c r="AE244" s="439"/>
      <c r="AF244" s="439"/>
      <c r="AG244" s="439"/>
      <c r="AH244" s="439"/>
      <c r="AI244" s="450"/>
      <c r="AJ244" s="450"/>
      <c r="AK244" s="450"/>
      <c r="AL244" s="450"/>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77"/>
      <c r="BH244" s="478"/>
      <c r="BI244" s="478"/>
      <c r="BJ244" s="478"/>
      <c r="BK244" s="478"/>
      <c r="BL244" s="478"/>
      <c r="BM244" s="479"/>
      <c r="BN244" s="477"/>
      <c r="BO244" s="478"/>
      <c r="BP244" s="478"/>
      <c r="BQ244" s="478"/>
      <c r="BR244" s="478"/>
      <c r="BS244" s="478"/>
      <c r="BT244" s="479"/>
      <c r="BU244" s="450"/>
      <c r="BV244" s="450"/>
      <c r="BW244" s="450"/>
      <c r="BX244" s="450"/>
      <c r="BY244" s="450"/>
      <c r="BZ244" s="450"/>
      <c r="CA244" s="450"/>
      <c r="CB244" s="450"/>
      <c r="CC244" s="450"/>
      <c r="CD244" s="450"/>
      <c r="CE244" s="450"/>
      <c r="CF244" s="450"/>
      <c r="CG244" s="450"/>
      <c r="CH244" s="450"/>
      <c r="CI244" s="450"/>
      <c r="CJ244" s="450"/>
    </row>
    <row r="245" spans="4:88" ht="14.25" customHeight="1" x14ac:dyDescent="0.35">
      <c r="E245" s="439"/>
      <c r="F245" s="439"/>
      <c r="G245" s="439"/>
      <c r="H245" s="439"/>
      <c r="I245" s="439"/>
      <c r="J245" s="439"/>
      <c r="K245" s="439"/>
      <c r="L245" s="439"/>
      <c r="M245" s="439"/>
      <c r="N245" s="439"/>
      <c r="O245" s="439"/>
      <c r="P245" s="439"/>
      <c r="Q245" s="439"/>
      <c r="R245" s="439"/>
      <c r="S245" s="439"/>
      <c r="T245" s="439"/>
      <c r="U245" s="439"/>
      <c r="V245" s="439"/>
      <c r="W245" s="439"/>
      <c r="X245" s="439"/>
      <c r="Y245" s="439"/>
      <c r="Z245" s="439"/>
      <c r="AA245" s="439"/>
      <c r="AB245" s="439"/>
      <c r="AC245" s="439"/>
      <c r="AD245" s="439"/>
      <c r="AE245" s="439"/>
      <c r="AF245" s="439"/>
      <c r="AG245" s="439"/>
      <c r="AH245" s="439"/>
      <c r="AI245" s="439"/>
      <c r="AJ245" s="439"/>
      <c r="AK245" s="439"/>
      <c r="AL245" s="439"/>
      <c r="AM245" s="439"/>
      <c r="AN245" s="439"/>
      <c r="AO245" s="439"/>
      <c r="AP245" s="439"/>
      <c r="AQ245" s="439"/>
      <c r="AR245" s="439"/>
      <c r="AS245" s="439"/>
      <c r="AT245" s="439"/>
      <c r="AU245" s="439"/>
      <c r="AV245" s="439"/>
      <c r="AW245" s="439"/>
      <c r="AX245" s="439"/>
      <c r="AY245" s="439"/>
      <c r="AZ245" s="439"/>
      <c r="BA245" s="439"/>
      <c r="BB245" s="439"/>
      <c r="BC245" s="439"/>
      <c r="BD245" s="439"/>
      <c r="BE245" s="439"/>
      <c r="BF245" s="439"/>
      <c r="BG245" s="487"/>
      <c r="BH245" s="488"/>
      <c r="BI245" s="488"/>
      <c r="BJ245" s="488"/>
      <c r="BK245" s="488"/>
      <c r="BL245" s="488"/>
      <c r="BM245" s="489"/>
      <c r="BN245" s="487"/>
      <c r="BO245" s="488"/>
      <c r="BP245" s="488"/>
      <c r="BQ245" s="488"/>
      <c r="BR245" s="488"/>
      <c r="BS245" s="488"/>
      <c r="BT245" s="489"/>
      <c r="BU245" s="439"/>
      <c r="BV245" s="439"/>
      <c r="BW245" s="439"/>
      <c r="BX245" s="439"/>
      <c r="BY245" s="439"/>
      <c r="BZ245" s="439"/>
      <c r="CA245" s="439"/>
      <c r="CB245" s="439"/>
      <c r="CC245" s="439"/>
      <c r="CD245" s="439"/>
      <c r="CE245" s="439"/>
      <c r="CF245" s="439"/>
      <c r="CG245" s="439"/>
      <c r="CH245" s="439"/>
      <c r="CI245" s="439"/>
      <c r="CJ245" s="439"/>
    </row>
    <row r="246" spans="4:88" ht="14.25" customHeight="1" x14ac:dyDescent="0.35">
      <c r="E246" s="637" t="s">
        <v>40</v>
      </c>
      <c r="F246" s="637"/>
      <c r="G246" s="637"/>
      <c r="H246" s="637"/>
      <c r="I246" s="637"/>
      <c r="J246" s="637"/>
      <c r="K246" s="637"/>
      <c r="L246" s="637"/>
      <c r="M246" s="637"/>
      <c r="N246" s="637"/>
      <c r="O246" s="637"/>
      <c r="P246" s="637"/>
      <c r="Q246" s="637"/>
      <c r="R246" s="637"/>
      <c r="S246" s="637"/>
      <c r="T246" s="637"/>
      <c r="U246" s="637"/>
      <c r="V246" s="637"/>
      <c r="W246" s="637"/>
      <c r="X246" s="637"/>
      <c r="Y246" s="637"/>
      <c r="Z246" s="637"/>
      <c r="AA246" s="637"/>
      <c r="AB246" s="637"/>
      <c r="AC246" s="637"/>
      <c r="AD246" s="637"/>
      <c r="AE246" s="637"/>
      <c r="AF246" s="637"/>
      <c r="AG246" s="637"/>
      <c r="AH246" s="637"/>
      <c r="AI246" s="637"/>
      <c r="AJ246" s="637"/>
      <c r="AK246" s="637"/>
      <c r="AL246" s="637"/>
      <c r="AM246" s="637"/>
      <c r="AN246" s="637"/>
      <c r="AO246" s="637"/>
      <c r="AP246" s="637"/>
      <c r="AQ246" s="637"/>
      <c r="AR246" s="637"/>
      <c r="AS246" s="637"/>
      <c r="AT246" s="637"/>
      <c r="AU246" s="637"/>
      <c r="AV246" s="637"/>
      <c r="AW246" s="637"/>
      <c r="AX246" s="637"/>
      <c r="AY246" s="637"/>
      <c r="AZ246" s="637"/>
      <c r="BA246" s="637"/>
      <c r="BB246" s="637"/>
      <c r="BC246" s="637"/>
      <c r="BD246" s="637"/>
      <c r="BE246" s="637"/>
      <c r="BF246" s="637"/>
      <c r="BG246" s="637"/>
      <c r="BH246" s="637"/>
      <c r="BI246" s="637"/>
      <c r="BJ246" s="637"/>
      <c r="BK246" s="637"/>
      <c r="BL246" s="637"/>
      <c r="BM246" s="637"/>
      <c r="BN246" s="637"/>
      <c r="BO246" s="637"/>
      <c r="BP246" s="637"/>
      <c r="BQ246" s="637"/>
      <c r="BR246" s="637"/>
      <c r="BS246" s="637"/>
      <c r="BT246" s="637"/>
      <c r="BU246" s="637"/>
      <c r="BV246" s="637"/>
      <c r="BW246" s="637"/>
      <c r="BX246" s="637"/>
      <c r="BY246" s="637"/>
      <c r="BZ246" s="637"/>
      <c r="CA246" s="637"/>
      <c r="CB246" s="637"/>
      <c r="CC246" s="637"/>
      <c r="CD246" s="637"/>
      <c r="CE246" s="637"/>
      <c r="CF246" s="637"/>
      <c r="CG246" s="637"/>
      <c r="CH246" s="637"/>
      <c r="CI246" s="637"/>
    </row>
    <row r="247" spans="4:88" ht="14.25" customHeight="1" x14ac:dyDescent="0.35">
      <c r="E247" s="683" t="s">
        <v>103</v>
      </c>
      <c r="F247" s="683"/>
      <c r="G247" s="683"/>
      <c r="H247" s="683"/>
      <c r="I247" s="683"/>
      <c r="J247" s="683"/>
      <c r="K247" s="683"/>
      <c r="L247" s="683"/>
      <c r="M247" s="683"/>
      <c r="N247" s="683"/>
      <c r="O247" s="683"/>
      <c r="P247" s="683"/>
      <c r="Q247" s="683"/>
      <c r="R247" s="683"/>
      <c r="S247" s="683"/>
      <c r="T247" s="683"/>
      <c r="U247" s="683"/>
      <c r="V247" s="683"/>
      <c r="W247" s="683"/>
      <c r="X247" s="683"/>
      <c r="Y247" s="683"/>
      <c r="Z247" s="683"/>
      <c r="AA247" s="683"/>
      <c r="AB247" s="683"/>
      <c r="AC247" s="683"/>
      <c r="AD247" s="683"/>
      <c r="AE247" s="683"/>
      <c r="AF247" s="683"/>
      <c r="AG247" s="683"/>
      <c r="AH247" s="683"/>
      <c r="AI247" s="683"/>
      <c r="AJ247" s="683"/>
      <c r="AK247" s="683"/>
      <c r="AL247" s="683"/>
      <c r="AM247" s="683"/>
      <c r="AN247" s="683"/>
      <c r="AO247" s="683"/>
      <c r="AP247" s="683"/>
      <c r="AQ247" s="683"/>
      <c r="AR247" s="683"/>
      <c r="AS247" s="683"/>
      <c r="AT247" s="683"/>
      <c r="AU247" s="683"/>
      <c r="AV247" s="683"/>
      <c r="AW247" s="683"/>
      <c r="AX247" s="683"/>
      <c r="AY247" s="683"/>
      <c r="AZ247" s="683"/>
      <c r="BA247" s="683"/>
      <c r="BB247" s="683"/>
      <c r="BC247" s="683"/>
      <c r="BD247" s="683"/>
      <c r="BE247" s="683"/>
      <c r="BF247" s="683"/>
      <c r="BG247" s="683"/>
      <c r="BH247" s="683"/>
      <c r="BI247" s="683"/>
      <c r="BJ247" s="683"/>
      <c r="BK247" s="683"/>
      <c r="BL247" s="683"/>
      <c r="BM247" s="683"/>
      <c r="BN247" s="683"/>
      <c r="BO247" s="683"/>
      <c r="BP247" s="683"/>
      <c r="BQ247" s="683"/>
      <c r="BR247" s="683"/>
      <c r="BS247" s="683"/>
      <c r="BT247" s="683"/>
      <c r="BU247" s="683"/>
      <c r="BV247" s="683"/>
      <c r="BW247" s="683"/>
      <c r="BX247" s="683"/>
      <c r="BY247" s="683"/>
      <c r="BZ247" s="683"/>
      <c r="CA247" s="683"/>
      <c r="CB247" s="683"/>
      <c r="CC247" s="683"/>
      <c r="CD247" s="683"/>
      <c r="CE247" s="683"/>
      <c r="CF247" s="683"/>
      <c r="CG247" s="683"/>
      <c r="CH247" s="683"/>
      <c r="CI247" s="683"/>
      <c r="CJ247" s="683"/>
    </row>
    <row r="248" spans="4:88" ht="14.25" customHeight="1" x14ac:dyDescent="0.35">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row>
    <row r="249" spans="4:88" ht="14.25" customHeight="1" x14ac:dyDescent="0.35">
      <c r="D249" s="564" t="s">
        <v>82</v>
      </c>
      <c r="E249" s="564"/>
      <c r="F249" s="564"/>
      <c r="G249" s="564"/>
      <c r="H249" s="564"/>
      <c r="I249" s="564"/>
      <c r="J249" s="564"/>
      <c r="K249" s="564"/>
      <c r="L249" s="564"/>
      <c r="M249" s="564"/>
      <c r="N249" s="564"/>
      <c r="O249" s="564"/>
      <c r="P249" s="564"/>
      <c r="Q249" s="564"/>
      <c r="R249" s="564"/>
      <c r="S249" s="564"/>
      <c r="T249" s="564"/>
      <c r="U249" s="564"/>
      <c r="V249" s="564"/>
      <c r="W249" s="564"/>
      <c r="X249" s="564"/>
      <c r="Y249" s="564"/>
      <c r="Z249" s="564"/>
      <c r="AA249" s="564"/>
      <c r="AB249" s="564"/>
      <c r="AC249" s="564"/>
      <c r="AD249" s="564"/>
      <c r="AE249" s="564"/>
      <c r="AF249" s="564"/>
      <c r="AG249" s="564"/>
      <c r="AH249" s="564"/>
      <c r="AI249" s="564"/>
      <c r="AJ249" s="564"/>
      <c r="AK249" s="564"/>
      <c r="AL249" s="564"/>
      <c r="AM249" s="564"/>
      <c r="AN249" s="564"/>
      <c r="AO249" s="564"/>
      <c r="AP249" s="564"/>
      <c r="AQ249" s="7"/>
      <c r="AR249" s="564" t="s">
        <v>83</v>
      </c>
      <c r="AS249" s="564"/>
      <c r="AT249" s="564"/>
      <c r="AU249" s="564"/>
      <c r="AV249" s="564"/>
      <c r="AW249" s="564"/>
      <c r="AX249" s="564"/>
      <c r="AY249" s="564"/>
      <c r="AZ249" s="564"/>
      <c r="BA249" s="564"/>
      <c r="BB249" s="564"/>
      <c r="BC249" s="564"/>
      <c r="BD249" s="564"/>
      <c r="BE249" s="564"/>
      <c r="BF249" s="564"/>
      <c r="BG249" s="564"/>
      <c r="BH249" s="564"/>
    </row>
    <row r="250" spans="4:88" ht="14.25" customHeight="1" x14ac:dyDescent="0.35">
      <c r="D250" s="720"/>
      <c r="E250" s="720"/>
      <c r="F250" s="720"/>
      <c r="G250" s="720"/>
      <c r="H250" s="720"/>
      <c r="I250" s="720"/>
      <c r="J250" s="720"/>
      <c r="K250" s="720"/>
      <c r="L250" s="720"/>
      <c r="M250" s="720"/>
      <c r="N250" s="720"/>
      <c r="O250" s="720"/>
      <c r="P250" s="720"/>
      <c r="Q250" s="720"/>
      <c r="R250" s="720"/>
      <c r="S250" s="720"/>
      <c r="T250" s="720"/>
      <c r="U250" s="720"/>
      <c r="V250" s="720"/>
      <c r="W250" s="720"/>
      <c r="X250" s="720"/>
      <c r="Y250" s="720"/>
      <c r="Z250" s="720"/>
      <c r="AA250" s="720"/>
      <c r="AB250" s="720"/>
      <c r="AC250" s="720"/>
      <c r="AD250" s="720"/>
      <c r="AE250" s="720"/>
      <c r="AF250" s="720"/>
      <c r="AG250" s="720"/>
      <c r="AH250" s="720"/>
      <c r="AI250" s="720"/>
      <c r="AJ250" s="720"/>
      <c r="AK250" s="720"/>
      <c r="AL250" s="720"/>
      <c r="AM250" s="720"/>
      <c r="AN250" s="720"/>
      <c r="AO250" s="720"/>
      <c r="AP250" s="720"/>
      <c r="AQ250" s="7"/>
      <c r="AR250" s="564"/>
      <c r="AS250" s="564"/>
      <c r="AT250" s="564"/>
      <c r="AU250" s="564"/>
      <c r="AV250" s="564"/>
      <c r="AW250" s="564"/>
      <c r="AX250" s="564"/>
      <c r="AY250" s="564"/>
      <c r="AZ250" s="564"/>
      <c r="BA250" s="564"/>
      <c r="BB250" s="564"/>
      <c r="BC250" s="564"/>
      <c r="BD250" s="564"/>
      <c r="BE250" s="564"/>
      <c r="BF250" s="564"/>
      <c r="BG250" s="564"/>
      <c r="BH250" s="564"/>
    </row>
    <row r="251" spans="4:88" ht="14.25" customHeight="1" x14ac:dyDescent="0.35">
      <c r="D251" s="451" t="s">
        <v>19</v>
      </c>
      <c r="E251" s="451"/>
      <c r="F251" s="480" t="s">
        <v>104</v>
      </c>
      <c r="G251" s="480"/>
      <c r="H251" s="480"/>
      <c r="I251" s="480"/>
      <c r="J251" s="480"/>
      <c r="K251" s="480"/>
      <c r="L251" s="480"/>
      <c r="M251" s="480"/>
      <c r="N251" s="480"/>
      <c r="O251" s="480" t="s">
        <v>55</v>
      </c>
      <c r="P251" s="480"/>
      <c r="Q251" s="480"/>
      <c r="R251" s="480"/>
      <c r="S251" s="480"/>
      <c r="T251" s="480"/>
      <c r="U251" s="480"/>
      <c r="V251" s="480"/>
      <c r="W251" s="480"/>
      <c r="X251" s="480" t="s">
        <v>56</v>
      </c>
      <c r="Y251" s="480"/>
      <c r="Z251" s="480"/>
      <c r="AA251" s="480"/>
      <c r="AB251" s="480"/>
      <c r="AC251" s="480"/>
      <c r="AD251" s="480"/>
      <c r="AE251" s="480"/>
      <c r="AF251" s="480"/>
      <c r="AG251" s="480" t="s">
        <v>340</v>
      </c>
      <c r="AH251" s="480"/>
      <c r="AI251" s="480"/>
      <c r="AJ251" s="480"/>
      <c r="AK251" s="480"/>
      <c r="AL251" s="633" t="s">
        <v>52</v>
      </c>
      <c r="AM251" s="633"/>
      <c r="AN251" s="633"/>
      <c r="AO251" s="633"/>
      <c r="AP251" s="633"/>
      <c r="AQ251" s="2"/>
      <c r="AR251" s="17"/>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9"/>
    </row>
    <row r="252" spans="4:88" ht="14.25" customHeight="1" x14ac:dyDescent="0.35">
      <c r="D252" s="451"/>
      <c r="E252" s="451"/>
      <c r="F252" s="480"/>
      <c r="G252" s="480"/>
      <c r="H252" s="480"/>
      <c r="I252" s="480"/>
      <c r="J252" s="480"/>
      <c r="K252" s="480"/>
      <c r="L252" s="480"/>
      <c r="M252" s="480"/>
      <c r="N252" s="480"/>
      <c r="O252" s="480"/>
      <c r="P252" s="480"/>
      <c r="Q252" s="480"/>
      <c r="R252" s="480"/>
      <c r="S252" s="480"/>
      <c r="T252" s="480"/>
      <c r="U252" s="480"/>
      <c r="V252" s="480"/>
      <c r="W252" s="480"/>
      <c r="X252" s="480"/>
      <c r="Y252" s="480"/>
      <c r="Z252" s="480"/>
      <c r="AA252" s="480"/>
      <c r="AB252" s="480"/>
      <c r="AC252" s="480"/>
      <c r="AD252" s="480"/>
      <c r="AE252" s="480"/>
      <c r="AF252" s="480"/>
      <c r="AG252" s="480"/>
      <c r="AH252" s="480"/>
      <c r="AI252" s="480"/>
      <c r="AJ252" s="480"/>
      <c r="AK252" s="480"/>
      <c r="AL252" s="633" t="s">
        <v>53</v>
      </c>
      <c r="AM252" s="633"/>
      <c r="AN252" s="633"/>
      <c r="AO252" s="633"/>
      <c r="AP252" s="189" t="s">
        <v>54</v>
      </c>
      <c r="AQ252" s="2"/>
      <c r="AR252" s="20"/>
      <c r="AS252" s="451" t="s">
        <v>26</v>
      </c>
      <c r="AT252" s="451"/>
      <c r="AU252" s="451"/>
      <c r="AV252" s="451"/>
      <c r="AW252" s="451"/>
      <c r="AX252" s="451"/>
      <c r="AY252" s="451"/>
      <c r="AZ252" s="451"/>
      <c r="BA252" s="451"/>
      <c r="BB252" s="451"/>
      <c r="BC252" s="451"/>
      <c r="BD252" s="451"/>
      <c r="BE252" s="451" t="s">
        <v>27</v>
      </c>
      <c r="BF252" s="451"/>
      <c r="BG252" s="451"/>
      <c r="BH252" s="451"/>
      <c r="BI252" s="451"/>
      <c r="BJ252" s="451"/>
      <c r="BK252" s="451"/>
      <c r="BL252" s="451"/>
      <c r="BM252" s="451"/>
      <c r="BN252" s="451"/>
      <c r="BO252" s="451"/>
      <c r="BP252" s="451"/>
      <c r="BQ252" s="451"/>
      <c r="BR252" s="451"/>
      <c r="BS252" s="451"/>
      <c r="BT252" s="451"/>
      <c r="BU252" s="451"/>
      <c r="BV252" s="451"/>
      <c r="BW252" s="451" t="s">
        <v>28</v>
      </c>
      <c r="BX252" s="451"/>
      <c r="BY252" s="451"/>
      <c r="BZ252" s="451"/>
      <c r="CA252" s="451"/>
      <c r="CB252" s="451"/>
      <c r="CC252" s="451"/>
      <c r="CD252" s="451"/>
      <c r="CE252" s="451"/>
      <c r="CF252" s="451"/>
      <c r="CG252" s="451"/>
      <c r="CH252" s="451"/>
      <c r="CI252" s="451"/>
      <c r="CJ252" s="21"/>
    </row>
    <row r="253" spans="4:88" ht="14.25" customHeight="1" x14ac:dyDescent="0.35">
      <c r="D253" s="452">
        <v>1</v>
      </c>
      <c r="E253" s="472"/>
      <c r="F253" s="469" t="s">
        <v>1283</v>
      </c>
      <c r="G253" s="469"/>
      <c r="H253" s="469"/>
      <c r="I253" s="469"/>
      <c r="J253" s="469"/>
      <c r="K253" s="469"/>
      <c r="L253" s="469"/>
      <c r="M253" s="469"/>
      <c r="N253" s="469"/>
      <c r="O253" s="448"/>
      <c r="P253" s="448"/>
      <c r="Q253" s="448"/>
      <c r="R253" s="448"/>
      <c r="S253" s="448"/>
      <c r="T253" s="448"/>
      <c r="U253" s="448"/>
      <c r="V253" s="448"/>
      <c r="W253" s="448"/>
      <c r="X253" s="440"/>
      <c r="Y253" s="441"/>
      <c r="Z253" s="441"/>
      <c r="AA253" s="441"/>
      <c r="AB253" s="441"/>
      <c r="AC253" s="441"/>
      <c r="AD253" s="441"/>
      <c r="AE253" s="441"/>
      <c r="AF253" s="442"/>
      <c r="AG253" s="448">
        <v>61</v>
      </c>
      <c r="AH253" s="448"/>
      <c r="AI253" s="448"/>
      <c r="AJ253" s="448"/>
      <c r="AK253" s="448"/>
      <c r="AL253" s="448"/>
      <c r="AM253" s="448"/>
      <c r="AN253" s="448"/>
      <c r="AO253" s="448"/>
      <c r="AP253" s="183" t="s">
        <v>976</v>
      </c>
      <c r="AQ253" s="30"/>
      <c r="AR253" s="32"/>
      <c r="AS253" s="451"/>
      <c r="AT253" s="451"/>
      <c r="AU253" s="451"/>
      <c r="AV253" s="451"/>
      <c r="AW253" s="451"/>
      <c r="AX253" s="451"/>
      <c r="AY253" s="451"/>
      <c r="AZ253" s="451"/>
      <c r="BA253" s="451"/>
      <c r="BB253" s="451"/>
      <c r="BC253" s="451"/>
      <c r="BD253" s="451"/>
      <c r="BE253" s="451"/>
      <c r="BF253" s="451"/>
      <c r="BG253" s="451"/>
      <c r="BH253" s="451"/>
      <c r="BI253" s="451"/>
      <c r="BJ253" s="451"/>
      <c r="BK253" s="451"/>
      <c r="BL253" s="451"/>
      <c r="BM253" s="451"/>
      <c r="BN253" s="451"/>
      <c r="BO253" s="451"/>
      <c r="BP253" s="451"/>
      <c r="BQ253" s="451"/>
      <c r="BR253" s="451"/>
      <c r="BS253" s="451"/>
      <c r="BT253" s="451"/>
      <c r="BU253" s="451"/>
      <c r="BV253" s="451"/>
      <c r="BW253" s="451"/>
      <c r="BX253" s="451"/>
      <c r="BY253" s="451"/>
      <c r="BZ253" s="451"/>
      <c r="CA253" s="451"/>
      <c r="CB253" s="451"/>
      <c r="CC253" s="451"/>
      <c r="CD253" s="451"/>
      <c r="CE253" s="451"/>
      <c r="CF253" s="451"/>
      <c r="CG253" s="451"/>
      <c r="CH253" s="451"/>
      <c r="CI253" s="451"/>
      <c r="CJ253" s="21"/>
    </row>
    <row r="254" spans="4:88" ht="14.25" customHeight="1" x14ac:dyDescent="0.35">
      <c r="D254" s="452">
        <v>2</v>
      </c>
      <c r="E254" s="472"/>
      <c r="F254" s="448" t="s">
        <v>1284</v>
      </c>
      <c r="G254" s="448"/>
      <c r="H254" s="448"/>
      <c r="I254" s="448"/>
      <c r="J254" s="448"/>
      <c r="K254" s="448"/>
      <c r="L254" s="448"/>
      <c r="M254" s="448"/>
      <c r="N254" s="448"/>
      <c r="O254" s="448"/>
      <c r="P254" s="448"/>
      <c r="Q254" s="448"/>
      <c r="R254" s="448"/>
      <c r="S254" s="448"/>
      <c r="T254" s="448"/>
      <c r="U254" s="448"/>
      <c r="V254" s="448"/>
      <c r="W254" s="448"/>
      <c r="X254" s="440"/>
      <c r="Y254" s="441"/>
      <c r="Z254" s="441"/>
      <c r="AA254" s="441"/>
      <c r="AB254" s="441"/>
      <c r="AC254" s="441"/>
      <c r="AD254" s="441"/>
      <c r="AE254" s="441"/>
      <c r="AF254" s="442"/>
      <c r="AG254" s="448">
        <v>56</v>
      </c>
      <c r="AH254" s="448"/>
      <c r="AI254" s="448"/>
      <c r="AJ254" s="448"/>
      <c r="AK254" s="448"/>
      <c r="AL254" s="448"/>
      <c r="AM254" s="448"/>
      <c r="AN254" s="448"/>
      <c r="AO254" s="448"/>
      <c r="AP254" s="183" t="s">
        <v>976</v>
      </c>
      <c r="AQ254" s="30"/>
      <c r="AR254" s="32"/>
      <c r="AS254" s="471" t="s">
        <v>23</v>
      </c>
      <c r="AT254" s="471"/>
      <c r="AU254" s="471"/>
      <c r="AV254" s="471"/>
      <c r="AW254" s="471"/>
      <c r="AX254" s="471"/>
      <c r="AY254" s="471"/>
      <c r="AZ254" s="471"/>
      <c r="BA254" s="471"/>
      <c r="BB254" s="471"/>
      <c r="BC254" s="471"/>
      <c r="BD254" s="471"/>
      <c r="BE254" s="471" t="s">
        <v>673</v>
      </c>
      <c r="BF254" s="471"/>
      <c r="BG254" s="471"/>
      <c r="BH254" s="471"/>
      <c r="BI254" s="471"/>
      <c r="BJ254" s="471"/>
      <c r="BK254" s="471"/>
      <c r="BL254" s="471"/>
      <c r="BM254" s="471"/>
      <c r="BN254" s="471"/>
      <c r="BO254" s="471"/>
      <c r="BP254" s="471"/>
      <c r="BQ254" s="471"/>
      <c r="BR254" s="471"/>
      <c r="BS254" s="471"/>
      <c r="BT254" s="471"/>
      <c r="BU254" s="471"/>
      <c r="BV254" s="471"/>
      <c r="BW254" s="471">
        <v>17.899999999999999</v>
      </c>
      <c r="BX254" s="471"/>
      <c r="BY254" s="471"/>
      <c r="BZ254" s="471"/>
      <c r="CA254" s="471"/>
      <c r="CB254" s="471"/>
      <c r="CC254" s="471"/>
      <c r="CD254" s="471"/>
      <c r="CE254" s="471"/>
      <c r="CF254" s="471"/>
      <c r="CG254" s="471"/>
      <c r="CH254" s="471"/>
      <c r="CI254" s="471"/>
      <c r="CJ254" s="21"/>
    </row>
    <row r="255" spans="4:88" ht="14.25" customHeight="1" x14ac:dyDescent="0.35">
      <c r="D255" s="452">
        <v>3</v>
      </c>
      <c r="E255" s="472"/>
      <c r="F255" s="448" t="s">
        <v>1285</v>
      </c>
      <c r="G255" s="448"/>
      <c r="H255" s="448"/>
      <c r="I255" s="448"/>
      <c r="J255" s="448"/>
      <c r="K255" s="448"/>
      <c r="L255" s="448"/>
      <c r="M255" s="448"/>
      <c r="N255" s="448"/>
      <c r="O255" s="448"/>
      <c r="P255" s="448"/>
      <c r="Q255" s="448"/>
      <c r="R255" s="448"/>
      <c r="S255" s="448"/>
      <c r="T255" s="448"/>
      <c r="U255" s="448"/>
      <c r="V255" s="448"/>
      <c r="W255" s="448"/>
      <c r="X255" s="440"/>
      <c r="Y255" s="441"/>
      <c r="Z255" s="441"/>
      <c r="AA255" s="441"/>
      <c r="AB255" s="441"/>
      <c r="AC255" s="441"/>
      <c r="AD255" s="441"/>
      <c r="AE255" s="441"/>
      <c r="AF255" s="442"/>
      <c r="AG255" s="448">
        <v>32</v>
      </c>
      <c r="AH255" s="448"/>
      <c r="AI255" s="448"/>
      <c r="AJ255" s="448"/>
      <c r="AK255" s="448"/>
      <c r="AL255" s="448"/>
      <c r="AM255" s="448"/>
      <c r="AN255" s="448"/>
      <c r="AO255" s="448"/>
      <c r="AP255" s="183" t="s">
        <v>976</v>
      </c>
      <c r="AQ255" s="30"/>
      <c r="AR255" s="32"/>
      <c r="AS255" s="471" t="s">
        <v>24</v>
      </c>
      <c r="AT255" s="471"/>
      <c r="AU255" s="471"/>
      <c r="AV255" s="471"/>
      <c r="AW255" s="471"/>
      <c r="AX255" s="471"/>
      <c r="AY255" s="471"/>
      <c r="AZ255" s="471"/>
      <c r="BA255" s="471"/>
      <c r="BB255" s="471"/>
      <c r="BC255" s="471"/>
      <c r="BD255" s="471"/>
      <c r="BE255" s="471" t="s">
        <v>674</v>
      </c>
      <c r="BF255" s="471"/>
      <c r="BG255" s="471"/>
      <c r="BH255" s="471"/>
      <c r="BI255" s="471"/>
      <c r="BJ255" s="471"/>
      <c r="BK255" s="471"/>
      <c r="BL255" s="471"/>
      <c r="BM255" s="471"/>
      <c r="BN255" s="471"/>
      <c r="BO255" s="471"/>
      <c r="BP255" s="471"/>
      <c r="BQ255" s="471"/>
      <c r="BR255" s="471"/>
      <c r="BS255" s="471"/>
      <c r="BT255" s="471"/>
      <c r="BU255" s="471"/>
      <c r="BV255" s="471"/>
      <c r="BW255" s="471" t="s">
        <v>677</v>
      </c>
      <c r="BX255" s="471"/>
      <c r="BY255" s="471"/>
      <c r="BZ255" s="471"/>
      <c r="CA255" s="471"/>
      <c r="CB255" s="471"/>
      <c r="CC255" s="471"/>
      <c r="CD255" s="471"/>
      <c r="CE255" s="471"/>
      <c r="CF255" s="471"/>
      <c r="CG255" s="471"/>
      <c r="CH255" s="471"/>
      <c r="CI255" s="471"/>
      <c r="CJ255" s="21"/>
    </row>
    <row r="256" spans="4:88" ht="14.25" customHeight="1" x14ac:dyDescent="0.35">
      <c r="D256" s="253"/>
      <c r="E256" s="277"/>
      <c r="F256" s="440" t="s">
        <v>1282</v>
      </c>
      <c r="G256" s="441"/>
      <c r="H256" s="441"/>
      <c r="I256" s="441"/>
      <c r="J256" s="441"/>
      <c r="K256" s="441"/>
      <c r="L256" s="441"/>
      <c r="M256" s="441"/>
      <c r="N256" s="442"/>
      <c r="O256" s="440"/>
      <c r="P256" s="441"/>
      <c r="Q256" s="441"/>
      <c r="R256" s="441"/>
      <c r="S256" s="441"/>
      <c r="T256" s="441"/>
      <c r="U256" s="441"/>
      <c r="V256" s="441"/>
      <c r="W256" s="442"/>
      <c r="X256" s="264"/>
      <c r="Y256" s="265"/>
      <c r="Z256" s="265"/>
      <c r="AA256" s="265"/>
      <c r="AB256" s="265"/>
      <c r="AC256" s="265"/>
      <c r="AD256" s="265"/>
      <c r="AE256" s="265"/>
      <c r="AF256" s="266"/>
      <c r="AG256" s="440"/>
      <c r="AH256" s="441"/>
      <c r="AI256" s="441"/>
      <c r="AJ256" s="441"/>
      <c r="AK256" s="442"/>
      <c r="AL256" s="440" t="s">
        <v>976</v>
      </c>
      <c r="AM256" s="441"/>
      <c r="AN256" s="441"/>
      <c r="AO256" s="442"/>
      <c r="AP256" s="261"/>
      <c r="AQ256" s="30"/>
      <c r="AR256" s="32"/>
      <c r="AS256" s="471" t="s">
        <v>25</v>
      </c>
      <c r="AT256" s="471"/>
      <c r="AU256" s="471"/>
      <c r="AV256" s="471"/>
      <c r="AW256" s="471"/>
      <c r="AX256" s="471"/>
      <c r="AY256" s="471"/>
      <c r="AZ256" s="471"/>
      <c r="BA256" s="471"/>
      <c r="BB256" s="471"/>
      <c r="BC256" s="471"/>
      <c r="BD256" s="471"/>
      <c r="BE256" s="471" t="s">
        <v>675</v>
      </c>
      <c r="BF256" s="471"/>
      <c r="BG256" s="471"/>
      <c r="BH256" s="471"/>
      <c r="BI256" s="471"/>
      <c r="BJ256" s="471"/>
      <c r="BK256" s="471"/>
      <c r="BL256" s="471"/>
      <c r="BM256" s="471"/>
      <c r="BN256" s="471"/>
      <c r="BO256" s="471"/>
      <c r="BP256" s="471"/>
      <c r="BQ256" s="471"/>
      <c r="BR256" s="471"/>
      <c r="BS256" s="471"/>
      <c r="BT256" s="471"/>
      <c r="BU256" s="471"/>
      <c r="BV256" s="471"/>
      <c r="BW256" s="471" t="s">
        <v>678</v>
      </c>
      <c r="BX256" s="471"/>
      <c r="BY256" s="471"/>
      <c r="BZ256" s="471"/>
      <c r="CA256" s="471"/>
      <c r="CB256" s="471"/>
      <c r="CC256" s="471"/>
      <c r="CD256" s="471"/>
      <c r="CE256" s="471"/>
      <c r="CF256" s="471"/>
      <c r="CG256" s="471"/>
      <c r="CH256" s="471"/>
      <c r="CI256" s="471"/>
      <c r="CJ256" s="21"/>
    </row>
    <row r="257" spans="4:89" ht="14.25" customHeight="1" x14ac:dyDescent="0.35">
      <c r="D257" s="452">
        <v>4</v>
      </c>
      <c r="E257" s="472"/>
      <c r="F257" s="448"/>
      <c r="G257" s="448"/>
      <c r="H257" s="448"/>
      <c r="I257" s="448"/>
      <c r="J257" s="448"/>
      <c r="K257" s="448"/>
      <c r="L257" s="448"/>
      <c r="M257" s="448"/>
      <c r="N257" s="448"/>
      <c r="O257" s="448" t="s">
        <v>1281</v>
      </c>
      <c r="P257" s="448"/>
      <c r="Q257" s="448"/>
      <c r="R257" s="448"/>
      <c r="S257" s="448"/>
      <c r="T257" s="448"/>
      <c r="U257" s="448"/>
      <c r="V257" s="448"/>
      <c r="W257" s="448"/>
      <c r="X257" s="440"/>
      <c r="Y257" s="441"/>
      <c r="Z257" s="441"/>
      <c r="AA257" s="441"/>
      <c r="AB257" s="441"/>
      <c r="AC257" s="441"/>
      <c r="AD257" s="441"/>
      <c r="AE257" s="441"/>
      <c r="AF257" s="442"/>
      <c r="AG257" s="448">
        <v>1892</v>
      </c>
      <c r="AH257" s="448"/>
      <c r="AI257" s="448"/>
      <c r="AJ257" s="448"/>
      <c r="AK257" s="448"/>
      <c r="AL257" s="448" t="s">
        <v>976</v>
      </c>
      <c r="AM257" s="448"/>
      <c r="AN257" s="448"/>
      <c r="AO257" s="448"/>
      <c r="AP257" s="183"/>
      <c r="AQ257" s="30"/>
      <c r="AR257" s="32"/>
      <c r="AS257" s="471" t="s">
        <v>1269</v>
      </c>
      <c r="AT257" s="471"/>
      <c r="AU257" s="471"/>
      <c r="AV257" s="471"/>
      <c r="AW257" s="471"/>
      <c r="AX257" s="471"/>
      <c r="AY257" s="471"/>
      <c r="AZ257" s="471"/>
      <c r="BA257" s="471"/>
      <c r="BB257" s="471"/>
      <c r="BC257" s="471"/>
      <c r="BD257" s="471"/>
      <c r="BE257" s="471" t="s">
        <v>676</v>
      </c>
      <c r="BF257" s="471"/>
      <c r="BG257" s="471"/>
      <c r="BH257" s="471"/>
      <c r="BI257" s="471"/>
      <c r="BJ257" s="471"/>
      <c r="BK257" s="471"/>
      <c r="BL257" s="471"/>
      <c r="BM257" s="471"/>
      <c r="BN257" s="471"/>
      <c r="BO257" s="471"/>
      <c r="BP257" s="471"/>
      <c r="BQ257" s="471"/>
      <c r="BR257" s="471"/>
      <c r="BS257" s="471"/>
      <c r="BT257" s="471"/>
      <c r="BU257" s="471"/>
      <c r="BV257" s="471"/>
      <c r="BW257" s="471" t="s">
        <v>832</v>
      </c>
      <c r="BX257" s="471"/>
      <c r="BY257" s="471"/>
      <c r="BZ257" s="471"/>
      <c r="CA257" s="471"/>
      <c r="CB257" s="471"/>
      <c r="CC257" s="471"/>
      <c r="CD257" s="471"/>
      <c r="CE257" s="471"/>
      <c r="CF257" s="471"/>
      <c r="CG257" s="471"/>
      <c r="CH257" s="471"/>
      <c r="CI257" s="471"/>
      <c r="CJ257" s="21"/>
    </row>
    <row r="258" spans="4:89" ht="14.25" customHeight="1" x14ac:dyDescent="0.35">
      <c r="D258" s="452">
        <v>5</v>
      </c>
      <c r="E258" s="472"/>
      <c r="F258" s="448"/>
      <c r="G258" s="448"/>
      <c r="H258" s="448"/>
      <c r="I258" s="448"/>
      <c r="J258" s="448"/>
      <c r="K258" s="448"/>
      <c r="L258" s="448"/>
      <c r="M258" s="448"/>
      <c r="N258" s="448"/>
      <c r="O258" s="448" t="s">
        <v>1286</v>
      </c>
      <c r="P258" s="448"/>
      <c r="Q258" s="448"/>
      <c r="R258" s="448"/>
      <c r="S258" s="448"/>
      <c r="T258" s="448"/>
      <c r="U258" s="448"/>
      <c r="V258" s="448"/>
      <c r="W258" s="448"/>
      <c r="X258" s="440"/>
      <c r="Y258" s="441"/>
      <c r="Z258" s="441"/>
      <c r="AA258" s="441"/>
      <c r="AB258" s="441"/>
      <c r="AC258" s="441"/>
      <c r="AD258" s="441"/>
      <c r="AE258" s="441"/>
      <c r="AF258" s="442"/>
      <c r="AG258" s="448">
        <v>290</v>
      </c>
      <c r="AH258" s="448"/>
      <c r="AI258" s="448"/>
      <c r="AJ258" s="448"/>
      <c r="AK258" s="448"/>
      <c r="AL258" s="448"/>
      <c r="AM258" s="448"/>
      <c r="AN258" s="448"/>
      <c r="AO258" s="448"/>
      <c r="AP258" s="183" t="s">
        <v>976</v>
      </c>
      <c r="AQ258" s="30"/>
      <c r="AR258" s="32"/>
      <c r="AS258" s="471"/>
      <c r="AT258" s="471"/>
      <c r="AU258" s="471"/>
      <c r="AV258" s="471"/>
      <c r="AW258" s="471"/>
      <c r="AX258" s="471"/>
      <c r="AY258" s="471"/>
      <c r="AZ258" s="471"/>
      <c r="BA258" s="471"/>
      <c r="BB258" s="471"/>
      <c r="BC258" s="471"/>
      <c r="BD258" s="471"/>
      <c r="BE258" s="471"/>
      <c r="BF258" s="471"/>
      <c r="BG258" s="471"/>
      <c r="BH258" s="471"/>
      <c r="BI258" s="471"/>
      <c r="BJ258" s="471"/>
      <c r="BK258" s="471"/>
      <c r="BL258" s="471"/>
      <c r="BM258" s="471"/>
      <c r="BN258" s="471"/>
      <c r="BO258" s="471"/>
      <c r="BP258" s="471"/>
      <c r="BQ258" s="471"/>
      <c r="BR258" s="471"/>
      <c r="BS258" s="471"/>
      <c r="BT258" s="471"/>
      <c r="BU258" s="471"/>
      <c r="BV258" s="471"/>
      <c r="BW258" s="471"/>
      <c r="BX258" s="471"/>
      <c r="BY258" s="471"/>
      <c r="BZ258" s="471"/>
      <c r="CA258" s="471"/>
      <c r="CB258" s="471"/>
      <c r="CC258" s="471"/>
      <c r="CD258" s="471"/>
      <c r="CE258" s="471"/>
      <c r="CF258" s="471"/>
      <c r="CG258" s="471"/>
      <c r="CH258" s="471"/>
      <c r="CI258" s="471"/>
      <c r="CJ258" s="21"/>
    </row>
    <row r="259" spans="4:89" ht="14.25" customHeight="1" x14ac:dyDescent="0.35">
      <c r="D259" s="452">
        <v>6</v>
      </c>
      <c r="E259" s="472"/>
      <c r="F259" s="440"/>
      <c r="G259" s="441"/>
      <c r="H259" s="441"/>
      <c r="I259" s="441"/>
      <c r="J259" s="441"/>
      <c r="K259" s="441"/>
      <c r="L259" s="441"/>
      <c r="M259" s="441"/>
      <c r="N259" s="442"/>
      <c r="O259" s="440" t="s">
        <v>1280</v>
      </c>
      <c r="P259" s="441"/>
      <c r="Q259" s="441"/>
      <c r="R259" s="441"/>
      <c r="S259" s="441"/>
      <c r="T259" s="441"/>
      <c r="U259" s="441"/>
      <c r="V259" s="441"/>
      <c r="W259" s="442"/>
      <c r="X259" s="264"/>
      <c r="Y259" s="265"/>
      <c r="Z259" s="265"/>
      <c r="AA259" s="265"/>
      <c r="AB259" s="265"/>
      <c r="AC259" s="265"/>
      <c r="AD259" s="265"/>
      <c r="AE259" s="265"/>
      <c r="AF259" s="266"/>
      <c r="AG259" s="440">
        <v>95</v>
      </c>
      <c r="AH259" s="441"/>
      <c r="AI259" s="441"/>
      <c r="AJ259" s="441"/>
      <c r="AK259" s="442"/>
      <c r="AL259" s="440" t="s">
        <v>976</v>
      </c>
      <c r="AM259" s="441"/>
      <c r="AN259" s="441"/>
      <c r="AO259" s="442"/>
      <c r="AP259" s="261"/>
      <c r="AQ259" s="30"/>
      <c r="AR259" s="32"/>
      <c r="AS259" s="443"/>
      <c r="AT259" s="444"/>
      <c r="AU259" s="444"/>
      <c r="AV259" s="444"/>
      <c r="AW259" s="444"/>
      <c r="AX259" s="444"/>
      <c r="AY259" s="444"/>
      <c r="AZ259" s="444"/>
      <c r="BA259" s="444"/>
      <c r="BB259" s="444"/>
      <c r="BC259" s="444"/>
      <c r="BD259" s="445"/>
      <c r="BE259" s="443"/>
      <c r="BF259" s="444"/>
      <c r="BG259" s="444"/>
      <c r="BH259" s="444"/>
      <c r="BI259" s="444"/>
      <c r="BJ259" s="444"/>
      <c r="BK259" s="444"/>
      <c r="BL259" s="444"/>
      <c r="BM259" s="444"/>
      <c r="BN259" s="444"/>
      <c r="BO259" s="444"/>
      <c r="BP259" s="444"/>
      <c r="BQ259" s="444"/>
      <c r="BR259" s="444"/>
      <c r="BS259" s="444"/>
      <c r="BT259" s="444"/>
      <c r="BU259" s="444"/>
      <c r="BV259" s="445"/>
      <c r="BW259" s="443"/>
      <c r="BX259" s="444"/>
      <c r="BY259" s="444"/>
      <c r="BZ259" s="444"/>
      <c r="CA259" s="444"/>
      <c r="CB259" s="444"/>
      <c r="CC259" s="444"/>
      <c r="CD259" s="444"/>
      <c r="CE259" s="444"/>
      <c r="CF259" s="444"/>
      <c r="CG259" s="444"/>
      <c r="CH259" s="444"/>
      <c r="CI259" s="445"/>
      <c r="CJ259" s="21"/>
    </row>
    <row r="260" spans="4:89" ht="14.25" customHeight="1" x14ac:dyDescent="0.35">
      <c r="D260" s="253"/>
      <c r="E260" s="277"/>
      <c r="F260" s="448"/>
      <c r="G260" s="448"/>
      <c r="H260" s="448"/>
      <c r="I260" s="448"/>
      <c r="J260" s="448"/>
      <c r="K260" s="448"/>
      <c r="L260" s="448"/>
      <c r="M260" s="448"/>
      <c r="N260" s="448"/>
      <c r="O260" s="448"/>
      <c r="P260" s="448"/>
      <c r="Q260" s="448"/>
      <c r="R260" s="448"/>
      <c r="S260" s="448"/>
      <c r="T260" s="448"/>
      <c r="U260" s="448"/>
      <c r="V260" s="448"/>
      <c r="W260" s="448"/>
      <c r="X260" s="440" t="s">
        <v>1280</v>
      </c>
      <c r="Y260" s="441"/>
      <c r="Z260" s="441"/>
      <c r="AA260" s="441"/>
      <c r="AB260" s="441"/>
      <c r="AC260" s="441"/>
      <c r="AD260" s="441"/>
      <c r="AE260" s="441"/>
      <c r="AF260" s="442"/>
      <c r="AG260" s="448">
        <v>95</v>
      </c>
      <c r="AH260" s="448"/>
      <c r="AI260" s="448"/>
      <c r="AJ260" s="448"/>
      <c r="AK260" s="448"/>
      <c r="AL260" s="448"/>
      <c r="AM260" s="448"/>
      <c r="AN260" s="448"/>
      <c r="AO260" s="448"/>
      <c r="AP260" s="183"/>
      <c r="AQ260" s="30"/>
      <c r="AR260" s="32"/>
      <c r="AS260" s="471"/>
      <c r="AT260" s="471"/>
      <c r="AU260" s="471"/>
      <c r="AV260" s="471"/>
      <c r="AW260" s="471"/>
      <c r="AX260" s="471"/>
      <c r="AY260" s="471"/>
      <c r="AZ260" s="471"/>
      <c r="BA260" s="471"/>
      <c r="BB260" s="471"/>
      <c r="BC260" s="471"/>
      <c r="BD260" s="471"/>
      <c r="BE260" s="471"/>
      <c r="BF260" s="471"/>
      <c r="BG260" s="471"/>
      <c r="BH260" s="471"/>
      <c r="BI260" s="471"/>
      <c r="BJ260" s="471"/>
      <c r="BK260" s="471"/>
      <c r="BL260" s="471"/>
      <c r="BM260" s="471"/>
      <c r="BN260" s="471"/>
      <c r="BO260" s="471"/>
      <c r="BP260" s="471"/>
      <c r="BQ260" s="471"/>
      <c r="BR260" s="471"/>
      <c r="BS260" s="471"/>
      <c r="BT260" s="471"/>
      <c r="BU260" s="471"/>
      <c r="BV260" s="471"/>
      <c r="BW260" s="443"/>
      <c r="BX260" s="444"/>
      <c r="BY260" s="444"/>
      <c r="BZ260" s="444"/>
      <c r="CA260" s="444"/>
      <c r="CB260" s="444"/>
      <c r="CC260" s="444"/>
      <c r="CD260" s="444"/>
      <c r="CE260" s="444"/>
      <c r="CF260" s="444"/>
      <c r="CG260" s="444"/>
      <c r="CH260" s="444"/>
      <c r="CI260" s="445"/>
      <c r="CJ260" s="21"/>
    </row>
    <row r="261" spans="4:89" ht="14.25" customHeight="1" x14ac:dyDescent="0.35">
      <c r="D261" s="452">
        <v>7</v>
      </c>
      <c r="E261" s="472"/>
      <c r="F261" s="448"/>
      <c r="G261" s="448"/>
      <c r="H261" s="448"/>
      <c r="I261" s="448"/>
      <c r="J261" s="448"/>
      <c r="K261" s="448"/>
      <c r="L261" s="448"/>
      <c r="M261" s="448"/>
      <c r="N261" s="448"/>
      <c r="O261" s="448"/>
      <c r="P261" s="448"/>
      <c r="Q261" s="448"/>
      <c r="R261" s="448"/>
      <c r="S261" s="448"/>
      <c r="T261" s="448"/>
      <c r="U261" s="448"/>
      <c r="V261" s="448"/>
      <c r="W261" s="448"/>
      <c r="X261" s="440" t="s">
        <v>982</v>
      </c>
      <c r="Y261" s="441"/>
      <c r="Z261" s="441"/>
      <c r="AA261" s="441"/>
      <c r="AB261" s="441"/>
      <c r="AC261" s="441"/>
      <c r="AD261" s="441"/>
      <c r="AE261" s="441"/>
      <c r="AF261" s="442"/>
      <c r="AG261" s="448">
        <v>15</v>
      </c>
      <c r="AH261" s="448"/>
      <c r="AI261" s="448"/>
      <c r="AJ261" s="448"/>
      <c r="AK261" s="448"/>
      <c r="AL261" s="448"/>
      <c r="AM261" s="448"/>
      <c r="AN261" s="448"/>
      <c r="AO261" s="448"/>
      <c r="AP261" s="183" t="s">
        <v>976</v>
      </c>
      <c r="AQ261" s="30"/>
      <c r="AR261" s="32"/>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21"/>
    </row>
    <row r="262" spans="4:89" ht="14.25" customHeight="1" x14ac:dyDescent="0.35">
      <c r="D262" s="452">
        <v>8</v>
      </c>
      <c r="E262" s="472"/>
      <c r="F262" s="448"/>
      <c r="G262" s="448"/>
      <c r="H262" s="448"/>
      <c r="I262" s="448"/>
      <c r="J262" s="448"/>
      <c r="K262" s="448"/>
      <c r="L262" s="448"/>
      <c r="M262" s="448"/>
      <c r="N262" s="448"/>
      <c r="O262" s="448"/>
      <c r="P262" s="448"/>
      <c r="Q262" s="448"/>
      <c r="R262" s="448"/>
      <c r="S262" s="448"/>
      <c r="T262" s="448"/>
      <c r="U262" s="448"/>
      <c r="V262" s="448"/>
      <c r="W262" s="448"/>
      <c r="X262" s="440" t="s">
        <v>985</v>
      </c>
      <c r="Y262" s="441"/>
      <c r="Z262" s="441"/>
      <c r="AA262" s="441"/>
      <c r="AB262" s="441"/>
      <c r="AC262" s="441"/>
      <c r="AD262" s="441"/>
      <c r="AE262" s="441"/>
      <c r="AF262" s="442"/>
      <c r="AG262" s="448">
        <v>8</v>
      </c>
      <c r="AH262" s="448"/>
      <c r="AI262" s="448"/>
      <c r="AJ262" s="448"/>
      <c r="AK262" s="448"/>
      <c r="AL262" s="448"/>
      <c r="AM262" s="448"/>
      <c r="AN262" s="448"/>
      <c r="AO262" s="448"/>
      <c r="AP262" s="183" t="s">
        <v>976</v>
      </c>
      <c r="AQ262" s="30"/>
      <c r="AR262" s="32"/>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21"/>
    </row>
    <row r="263" spans="4:89" ht="14.25" customHeight="1" x14ac:dyDescent="0.35">
      <c r="D263" s="452">
        <v>9</v>
      </c>
      <c r="E263" s="472"/>
      <c r="F263" s="565"/>
      <c r="G263" s="565"/>
      <c r="H263" s="565"/>
      <c r="I263" s="565"/>
      <c r="J263" s="565"/>
      <c r="K263" s="565"/>
      <c r="L263" s="565"/>
      <c r="M263" s="565"/>
      <c r="N263" s="565"/>
      <c r="O263" s="448"/>
      <c r="P263" s="448"/>
      <c r="Q263" s="448"/>
      <c r="R263" s="448"/>
      <c r="S263" s="448"/>
      <c r="T263" s="448"/>
      <c r="U263" s="448"/>
      <c r="V263" s="448"/>
      <c r="W263" s="448"/>
      <c r="X263" s="440" t="s">
        <v>988</v>
      </c>
      <c r="Y263" s="441"/>
      <c r="Z263" s="441"/>
      <c r="AA263" s="441"/>
      <c r="AB263" s="441"/>
      <c r="AC263" s="441"/>
      <c r="AD263" s="441"/>
      <c r="AE263" s="441"/>
      <c r="AF263" s="442"/>
      <c r="AG263" s="448">
        <v>65</v>
      </c>
      <c r="AH263" s="448"/>
      <c r="AI263" s="448"/>
      <c r="AJ263" s="448"/>
      <c r="AK263" s="448"/>
      <c r="AL263" s="448" t="s">
        <v>976</v>
      </c>
      <c r="AM263" s="448"/>
      <c r="AN263" s="448"/>
      <c r="AO263" s="448"/>
      <c r="AP263" s="183"/>
      <c r="AQ263" s="30"/>
      <c r="AR263" s="32"/>
      <c r="AS263" s="46" t="s">
        <v>341</v>
      </c>
      <c r="AT263" s="30"/>
      <c r="AU263" s="2"/>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J263" s="21"/>
    </row>
    <row r="264" spans="4:89" ht="14.25" customHeight="1" x14ac:dyDescent="0.35">
      <c r="D264" s="452">
        <v>10</v>
      </c>
      <c r="E264" s="472"/>
      <c r="F264" s="449"/>
      <c r="G264" s="449"/>
      <c r="H264" s="449"/>
      <c r="I264" s="449"/>
      <c r="J264" s="449"/>
      <c r="K264" s="449"/>
      <c r="L264" s="449"/>
      <c r="M264" s="449"/>
      <c r="N264" s="449"/>
      <c r="O264" s="448"/>
      <c r="P264" s="448"/>
      <c r="Q264" s="448"/>
      <c r="R264" s="448"/>
      <c r="S264" s="448"/>
      <c r="T264" s="448"/>
      <c r="U264" s="448"/>
      <c r="V264" s="448"/>
      <c r="W264" s="448"/>
      <c r="X264" s="440" t="s">
        <v>977</v>
      </c>
      <c r="Y264" s="441"/>
      <c r="Z264" s="441"/>
      <c r="AA264" s="441"/>
      <c r="AB264" s="441"/>
      <c r="AC264" s="441"/>
      <c r="AD264" s="441"/>
      <c r="AE264" s="441"/>
      <c r="AF264" s="442"/>
      <c r="AG264" s="448" t="s">
        <v>1031</v>
      </c>
      <c r="AH264" s="448"/>
      <c r="AI264" s="448"/>
      <c r="AJ264" s="448"/>
      <c r="AK264" s="448"/>
      <c r="AL264" s="448"/>
      <c r="AM264" s="448"/>
      <c r="AN264" s="448"/>
      <c r="AO264" s="448"/>
      <c r="AP264" s="183"/>
      <c r="AQ264" s="30"/>
      <c r="AR264" s="33"/>
      <c r="AS264" s="34"/>
      <c r="AT264" s="34"/>
      <c r="AU264" s="34"/>
      <c r="AV264" s="34"/>
      <c r="AW264" s="34"/>
      <c r="AX264" s="34"/>
      <c r="AY264" s="34"/>
      <c r="AZ264" s="34"/>
      <c r="BA264" s="34"/>
      <c r="BB264" s="34"/>
      <c r="BC264" s="35"/>
      <c r="BD264" s="35"/>
      <c r="BE264" s="35"/>
      <c r="BF264" s="35"/>
      <c r="BG264" s="35"/>
      <c r="BH264" s="35"/>
      <c r="BI264" s="35"/>
      <c r="BJ264" s="35"/>
      <c r="BK264" s="35"/>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4"/>
    </row>
    <row r="265" spans="4:89" ht="14.25" customHeight="1" x14ac:dyDescent="0.35">
      <c r="D265" s="452">
        <v>11</v>
      </c>
      <c r="E265" s="472"/>
      <c r="F265" s="449"/>
      <c r="G265" s="449"/>
      <c r="H265" s="449"/>
      <c r="I265" s="449"/>
      <c r="J265" s="449"/>
      <c r="K265" s="449"/>
      <c r="L265" s="449"/>
      <c r="M265" s="449"/>
      <c r="N265" s="449"/>
      <c r="O265" s="448"/>
      <c r="P265" s="448"/>
      <c r="Q265" s="448"/>
      <c r="R265" s="448"/>
      <c r="S265" s="448"/>
      <c r="T265" s="448"/>
      <c r="U265" s="448"/>
      <c r="V265" s="448"/>
      <c r="W265" s="448"/>
      <c r="X265" s="440" t="s">
        <v>978</v>
      </c>
      <c r="Y265" s="441"/>
      <c r="Z265" s="441"/>
      <c r="AA265" s="441"/>
      <c r="AB265" s="441"/>
      <c r="AC265" s="441"/>
      <c r="AD265" s="441"/>
      <c r="AE265" s="441"/>
      <c r="AF265" s="442"/>
      <c r="AG265" s="448">
        <v>285</v>
      </c>
      <c r="AH265" s="448"/>
      <c r="AI265" s="448"/>
      <c r="AJ265" s="448"/>
      <c r="AK265" s="448"/>
      <c r="AL265" s="448"/>
      <c r="AM265" s="448"/>
      <c r="AN265" s="448"/>
      <c r="AO265" s="448"/>
      <c r="AP265" s="183"/>
      <c r="AQ265" s="30"/>
      <c r="AR265" s="30"/>
      <c r="AS265" s="30"/>
      <c r="AT265" s="30"/>
      <c r="AU265" s="30"/>
      <c r="AV265" s="30"/>
      <c r="AW265" s="30"/>
      <c r="AX265" s="30"/>
      <c r="AY265" s="30"/>
      <c r="AZ265" s="30"/>
      <c r="BA265" s="30"/>
      <c r="BB265" s="30"/>
      <c r="BC265" s="28"/>
      <c r="BD265" s="28"/>
      <c r="BE265" s="28"/>
      <c r="BF265" s="28"/>
      <c r="BG265" s="28"/>
      <c r="BH265" s="28"/>
      <c r="BI265" s="28"/>
      <c r="BJ265" s="28"/>
      <c r="BK265" s="28"/>
    </row>
    <row r="266" spans="4:89" ht="14.25" customHeight="1" x14ac:dyDescent="0.35">
      <c r="D266" s="452">
        <v>12</v>
      </c>
      <c r="E266" s="472"/>
      <c r="F266" s="449"/>
      <c r="G266" s="449"/>
      <c r="H266" s="449"/>
      <c r="I266" s="449"/>
      <c r="J266" s="449"/>
      <c r="K266" s="449"/>
      <c r="L266" s="449"/>
      <c r="M266" s="449"/>
      <c r="N266" s="449"/>
      <c r="O266" s="448"/>
      <c r="P266" s="448"/>
      <c r="Q266" s="448"/>
      <c r="R266" s="448"/>
      <c r="S266" s="448"/>
      <c r="T266" s="448"/>
      <c r="U266" s="448"/>
      <c r="V266" s="448"/>
      <c r="W266" s="448"/>
      <c r="X266" s="440" t="s">
        <v>979</v>
      </c>
      <c r="Y266" s="441"/>
      <c r="Z266" s="441"/>
      <c r="AA266" s="441"/>
      <c r="AB266" s="441"/>
      <c r="AC266" s="441"/>
      <c r="AD266" s="441"/>
      <c r="AE266" s="441"/>
      <c r="AF266" s="442"/>
      <c r="AG266" s="448" t="s">
        <v>1031</v>
      </c>
      <c r="AH266" s="448"/>
      <c r="AI266" s="448"/>
      <c r="AJ266" s="448"/>
      <c r="AK266" s="448"/>
      <c r="AL266" s="448"/>
      <c r="AM266" s="448"/>
      <c r="AN266" s="448"/>
      <c r="AO266" s="448"/>
      <c r="AP266" s="183"/>
      <c r="AQ266" s="30"/>
      <c r="AR266" s="564" t="s">
        <v>84</v>
      </c>
      <c r="AS266" s="564"/>
      <c r="AT266" s="564"/>
      <c r="AU266" s="564"/>
      <c r="AV266" s="564"/>
      <c r="AW266" s="564"/>
      <c r="AX266" s="564"/>
      <c r="AY266" s="564"/>
      <c r="AZ266" s="564"/>
      <c r="BA266" s="564"/>
      <c r="BB266" s="564"/>
      <c r="BC266" s="564"/>
      <c r="BD266" s="564"/>
      <c r="BE266" s="564"/>
      <c r="BF266" s="564"/>
      <c r="BG266" s="564"/>
      <c r="BH266" s="564"/>
      <c r="BI266" s="564"/>
      <c r="BJ266" s="564"/>
      <c r="BK266" s="564"/>
      <c r="BL266" s="564"/>
      <c r="BM266" s="564"/>
      <c r="BN266" s="564"/>
      <c r="BO266" s="564"/>
      <c r="BP266" s="564"/>
      <c r="BQ266" s="564"/>
      <c r="BR266" s="564"/>
      <c r="BS266" s="564"/>
      <c r="BT266" s="564"/>
      <c r="BU266" s="564"/>
      <c r="BV266" s="564"/>
      <c r="BW266" s="564"/>
      <c r="BX266" s="564"/>
      <c r="BY266" s="564"/>
      <c r="BZ266" s="564"/>
      <c r="CA266" s="564"/>
      <c r="CB266" s="564"/>
      <c r="CC266" s="564"/>
      <c r="CD266" s="564"/>
      <c r="CE266" s="564"/>
      <c r="CF266" s="564"/>
      <c r="CG266" s="564"/>
      <c r="CH266" s="564"/>
      <c r="CI266" s="564"/>
      <c r="CJ266" s="564"/>
    </row>
    <row r="267" spans="4:89" ht="14.25" customHeight="1" x14ac:dyDescent="0.35">
      <c r="D267" s="452">
        <v>13</v>
      </c>
      <c r="E267" s="472"/>
      <c r="F267" s="449"/>
      <c r="G267" s="449"/>
      <c r="H267" s="449"/>
      <c r="I267" s="449"/>
      <c r="J267" s="449"/>
      <c r="K267" s="449"/>
      <c r="L267" s="449"/>
      <c r="M267" s="449"/>
      <c r="N267" s="449"/>
      <c r="O267" s="448"/>
      <c r="P267" s="448"/>
      <c r="Q267" s="448"/>
      <c r="R267" s="448"/>
      <c r="S267" s="448"/>
      <c r="T267" s="448"/>
      <c r="U267" s="448"/>
      <c r="V267" s="448"/>
      <c r="W267" s="448"/>
      <c r="X267" s="440" t="s">
        <v>1010</v>
      </c>
      <c r="Y267" s="441"/>
      <c r="Z267" s="441"/>
      <c r="AA267" s="441"/>
      <c r="AB267" s="441"/>
      <c r="AC267" s="441"/>
      <c r="AD267" s="441"/>
      <c r="AE267" s="441"/>
      <c r="AF267" s="442"/>
      <c r="AG267" s="448" t="s">
        <v>1031</v>
      </c>
      <c r="AH267" s="448"/>
      <c r="AI267" s="448"/>
      <c r="AJ267" s="448"/>
      <c r="AK267" s="448"/>
      <c r="AL267" s="448"/>
      <c r="AM267" s="448"/>
      <c r="AN267" s="448"/>
      <c r="AO267" s="448"/>
      <c r="AP267" s="183"/>
      <c r="AQ267" s="30"/>
      <c r="AR267" s="564"/>
      <c r="AS267" s="564"/>
      <c r="AT267" s="564"/>
      <c r="AU267" s="564"/>
      <c r="AV267" s="564"/>
      <c r="AW267" s="564"/>
      <c r="AX267" s="564"/>
      <c r="AY267" s="564"/>
      <c r="AZ267" s="564"/>
      <c r="BA267" s="564"/>
      <c r="BB267" s="564"/>
      <c r="BC267" s="564"/>
      <c r="BD267" s="564"/>
      <c r="BE267" s="564"/>
      <c r="BF267" s="564"/>
      <c r="BG267" s="564"/>
      <c r="BH267" s="564"/>
      <c r="BI267" s="564"/>
      <c r="BJ267" s="564"/>
      <c r="BK267" s="564"/>
      <c r="BL267" s="564"/>
      <c r="BM267" s="564"/>
      <c r="BN267" s="564"/>
      <c r="BO267" s="564"/>
      <c r="BP267" s="564"/>
      <c r="BQ267" s="564"/>
      <c r="BR267" s="564"/>
      <c r="BS267" s="564"/>
      <c r="BT267" s="564"/>
      <c r="BU267" s="564"/>
      <c r="BV267" s="564"/>
      <c r="BW267" s="564"/>
      <c r="BX267" s="564"/>
      <c r="BY267" s="564"/>
      <c r="BZ267" s="564"/>
      <c r="CA267" s="564"/>
      <c r="CB267" s="564"/>
      <c r="CC267" s="564"/>
      <c r="CD267" s="564"/>
      <c r="CE267" s="564"/>
      <c r="CF267" s="564"/>
      <c r="CG267" s="564"/>
      <c r="CH267" s="564"/>
      <c r="CI267" s="564"/>
      <c r="CJ267" s="564"/>
    </row>
    <row r="268" spans="4:89" ht="14.25" customHeight="1" x14ac:dyDescent="0.35">
      <c r="D268" s="452">
        <v>14</v>
      </c>
      <c r="E268" s="472"/>
      <c r="F268" s="449"/>
      <c r="G268" s="449"/>
      <c r="H268" s="449"/>
      <c r="I268" s="449"/>
      <c r="J268" s="449"/>
      <c r="K268" s="449"/>
      <c r="L268" s="449"/>
      <c r="M268" s="449"/>
      <c r="N268" s="449"/>
      <c r="O268" s="448"/>
      <c r="P268" s="448"/>
      <c r="Q268" s="448"/>
      <c r="R268" s="448"/>
      <c r="S268" s="448"/>
      <c r="T268" s="448"/>
      <c r="U268" s="448"/>
      <c r="V268" s="448"/>
      <c r="W268" s="448"/>
      <c r="X268" s="440" t="s">
        <v>1032</v>
      </c>
      <c r="Y268" s="441"/>
      <c r="Z268" s="441"/>
      <c r="AA268" s="441"/>
      <c r="AB268" s="441"/>
      <c r="AC268" s="441"/>
      <c r="AD268" s="441"/>
      <c r="AE268" s="441"/>
      <c r="AF268" s="442"/>
      <c r="AG268" s="448" t="s">
        <v>1031</v>
      </c>
      <c r="AH268" s="448"/>
      <c r="AI268" s="448"/>
      <c r="AJ268" s="448"/>
      <c r="AK268" s="448"/>
      <c r="AL268" s="448"/>
      <c r="AM268" s="448"/>
      <c r="AN268" s="448"/>
      <c r="AO268" s="448"/>
      <c r="AP268" s="183"/>
      <c r="AQ268" s="30"/>
      <c r="AR268" s="36"/>
      <c r="AS268" s="37"/>
      <c r="AT268" s="37"/>
      <c r="AU268" s="37"/>
      <c r="AV268" s="37"/>
      <c r="AW268" s="37"/>
      <c r="AX268" s="37"/>
      <c r="AY268" s="37"/>
      <c r="AZ268" s="37"/>
      <c r="BA268" s="37"/>
      <c r="BB268" s="37"/>
      <c r="BC268" s="38"/>
      <c r="BD268" s="38"/>
      <c r="BE268" s="38"/>
      <c r="BF268" s="38"/>
      <c r="BG268" s="38"/>
      <c r="BH268" s="38"/>
      <c r="BI268" s="38"/>
      <c r="BJ268" s="38"/>
      <c r="BK268" s="3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9"/>
    </row>
    <row r="269" spans="4:89" ht="14.25" customHeight="1" x14ac:dyDescent="0.35">
      <c r="D269" s="452">
        <v>15</v>
      </c>
      <c r="E269" s="472"/>
      <c r="F269" s="449"/>
      <c r="G269" s="449"/>
      <c r="H269" s="449"/>
      <c r="I269" s="449"/>
      <c r="J269" s="449"/>
      <c r="K269" s="449"/>
      <c r="L269" s="449"/>
      <c r="M269" s="449"/>
      <c r="N269" s="449"/>
      <c r="O269" s="448"/>
      <c r="P269" s="448"/>
      <c r="Q269" s="448"/>
      <c r="R269" s="448"/>
      <c r="S269" s="448"/>
      <c r="T269" s="448"/>
      <c r="U269" s="448"/>
      <c r="V269" s="448"/>
      <c r="W269" s="448"/>
      <c r="X269" s="440" t="s">
        <v>734</v>
      </c>
      <c r="Y269" s="441"/>
      <c r="Z269" s="441"/>
      <c r="AA269" s="441"/>
      <c r="AB269" s="441"/>
      <c r="AC269" s="441"/>
      <c r="AD269" s="441"/>
      <c r="AE269" s="441"/>
      <c r="AF269" s="442"/>
      <c r="AG269" s="448" t="s">
        <v>1031</v>
      </c>
      <c r="AH269" s="448"/>
      <c r="AI269" s="448"/>
      <c r="AJ269" s="448"/>
      <c r="AK269" s="448"/>
      <c r="AL269" s="448"/>
      <c r="AM269" s="448"/>
      <c r="AN269" s="448"/>
      <c r="AO269" s="448"/>
      <c r="AP269" s="183"/>
      <c r="AQ269" s="30"/>
      <c r="AR269" s="20"/>
      <c r="AS269" s="633" t="s">
        <v>29</v>
      </c>
      <c r="AT269" s="633"/>
      <c r="AU269" s="633"/>
      <c r="AV269" s="633"/>
      <c r="AW269" s="633"/>
      <c r="AX269" s="633"/>
      <c r="AY269" s="633"/>
      <c r="AZ269" s="633"/>
      <c r="BA269" s="633"/>
      <c r="BB269" s="633"/>
      <c r="BC269" s="633"/>
      <c r="BD269" s="633"/>
      <c r="BE269" s="633"/>
      <c r="BF269" s="633"/>
      <c r="BG269" s="633"/>
      <c r="BH269" s="633"/>
      <c r="BI269" s="480" t="s">
        <v>32</v>
      </c>
      <c r="BJ269" s="480"/>
      <c r="BK269" s="480"/>
      <c r="BL269" s="480"/>
      <c r="BM269" s="480"/>
      <c r="BN269" s="480"/>
      <c r="BO269" s="480"/>
      <c r="BP269" s="480"/>
      <c r="BQ269" s="480"/>
      <c r="BR269" s="480" t="s">
        <v>33</v>
      </c>
      <c r="BS269" s="480"/>
      <c r="BT269" s="480"/>
      <c r="BU269" s="480"/>
      <c r="BV269" s="480"/>
      <c r="BW269" s="480"/>
      <c r="BX269" s="480"/>
      <c r="BY269" s="480"/>
      <c r="BZ269" s="480"/>
      <c r="CA269" s="480" t="s">
        <v>34</v>
      </c>
      <c r="CB269" s="480"/>
      <c r="CC269" s="480"/>
      <c r="CD269" s="480"/>
      <c r="CE269" s="480"/>
      <c r="CF269" s="480"/>
      <c r="CG269" s="480"/>
      <c r="CH269" s="480"/>
      <c r="CI269" s="480"/>
      <c r="CJ269" s="39"/>
      <c r="CK269" s="7"/>
    </row>
    <row r="270" spans="4:89" ht="14.25" customHeight="1" x14ac:dyDescent="0.35">
      <c r="D270" s="452">
        <v>16</v>
      </c>
      <c r="E270" s="472"/>
      <c r="F270" s="449"/>
      <c r="G270" s="449"/>
      <c r="H270" s="449"/>
      <c r="I270" s="449"/>
      <c r="J270" s="449"/>
      <c r="K270" s="449"/>
      <c r="L270" s="449"/>
      <c r="M270" s="449"/>
      <c r="N270" s="449"/>
      <c r="O270" s="448"/>
      <c r="P270" s="448"/>
      <c r="Q270" s="448"/>
      <c r="R270" s="448"/>
      <c r="S270" s="448"/>
      <c r="T270" s="448"/>
      <c r="U270" s="448"/>
      <c r="V270" s="448"/>
      <c r="W270" s="448"/>
      <c r="X270" s="440" t="s">
        <v>980</v>
      </c>
      <c r="Y270" s="441"/>
      <c r="Z270" s="441"/>
      <c r="AA270" s="441"/>
      <c r="AB270" s="441"/>
      <c r="AC270" s="441"/>
      <c r="AD270" s="441"/>
      <c r="AE270" s="441"/>
      <c r="AF270" s="442"/>
      <c r="AG270" s="448" t="s">
        <v>1031</v>
      </c>
      <c r="AH270" s="448"/>
      <c r="AI270" s="448"/>
      <c r="AJ270" s="448"/>
      <c r="AK270" s="448"/>
      <c r="AL270" s="448"/>
      <c r="AM270" s="448"/>
      <c r="AN270" s="448"/>
      <c r="AO270" s="448"/>
      <c r="AP270" s="183"/>
      <c r="AQ270" s="30"/>
      <c r="AR270" s="40"/>
      <c r="AS270" s="633"/>
      <c r="AT270" s="633"/>
      <c r="AU270" s="633"/>
      <c r="AV270" s="633"/>
      <c r="AW270" s="633"/>
      <c r="AX270" s="633"/>
      <c r="AY270" s="633"/>
      <c r="AZ270" s="633"/>
      <c r="BA270" s="633"/>
      <c r="BB270" s="633"/>
      <c r="BC270" s="633"/>
      <c r="BD270" s="633"/>
      <c r="BE270" s="633"/>
      <c r="BF270" s="633"/>
      <c r="BG270" s="633"/>
      <c r="BH270" s="633"/>
      <c r="BI270" s="480"/>
      <c r="BJ270" s="480"/>
      <c r="BK270" s="480"/>
      <c r="BL270" s="480"/>
      <c r="BM270" s="480"/>
      <c r="BN270" s="480"/>
      <c r="BO270" s="480"/>
      <c r="BP270" s="480"/>
      <c r="BQ270" s="480"/>
      <c r="BR270" s="480"/>
      <c r="BS270" s="480"/>
      <c r="BT270" s="480"/>
      <c r="BU270" s="480"/>
      <c r="BV270" s="480"/>
      <c r="BW270" s="480"/>
      <c r="BX270" s="480"/>
      <c r="BY270" s="480"/>
      <c r="BZ270" s="480"/>
      <c r="CA270" s="480"/>
      <c r="CB270" s="480"/>
      <c r="CC270" s="480"/>
      <c r="CD270" s="480"/>
      <c r="CE270" s="480"/>
      <c r="CF270" s="480"/>
      <c r="CG270" s="480"/>
      <c r="CH270" s="480"/>
      <c r="CI270" s="480"/>
      <c r="CJ270" s="39"/>
      <c r="CK270" s="7"/>
    </row>
    <row r="271" spans="4:89" ht="14.25" customHeight="1" x14ac:dyDescent="0.35">
      <c r="D271" s="452">
        <v>17</v>
      </c>
      <c r="E271" s="472"/>
      <c r="F271" s="449"/>
      <c r="G271" s="449"/>
      <c r="H271" s="449"/>
      <c r="I271" s="449"/>
      <c r="J271" s="449"/>
      <c r="K271" s="449"/>
      <c r="L271" s="449"/>
      <c r="M271" s="449"/>
      <c r="N271" s="449"/>
      <c r="O271" s="448"/>
      <c r="P271" s="448"/>
      <c r="Q271" s="448"/>
      <c r="R271" s="448"/>
      <c r="S271" s="448"/>
      <c r="T271" s="448"/>
      <c r="U271" s="448"/>
      <c r="V271" s="448"/>
      <c r="W271" s="448"/>
      <c r="X271" s="440" t="s">
        <v>731</v>
      </c>
      <c r="Y271" s="441"/>
      <c r="Z271" s="441"/>
      <c r="AA271" s="441"/>
      <c r="AB271" s="441"/>
      <c r="AC271" s="441"/>
      <c r="AD271" s="441"/>
      <c r="AE271" s="441"/>
      <c r="AF271" s="442"/>
      <c r="AG271" s="448" t="s">
        <v>1031</v>
      </c>
      <c r="AH271" s="448"/>
      <c r="AI271" s="448"/>
      <c r="AJ271" s="448"/>
      <c r="AK271" s="448"/>
      <c r="AL271" s="448"/>
      <c r="AM271" s="448"/>
      <c r="AN271" s="448"/>
      <c r="AO271" s="448"/>
      <c r="AP271" s="183"/>
      <c r="AQ271" s="30"/>
      <c r="AR271" s="32"/>
      <c r="AS271" s="451" t="s">
        <v>30</v>
      </c>
      <c r="AT271" s="451"/>
      <c r="AU271" s="451"/>
      <c r="AV271" s="451"/>
      <c r="AW271" s="451"/>
      <c r="AX271" s="451"/>
      <c r="AY271" s="451"/>
      <c r="AZ271" s="451"/>
      <c r="BA271" s="451" t="s">
        <v>31</v>
      </c>
      <c r="BB271" s="451"/>
      <c r="BC271" s="451"/>
      <c r="BD271" s="451"/>
      <c r="BE271" s="451"/>
      <c r="BF271" s="451"/>
      <c r="BG271" s="451"/>
      <c r="BH271" s="451"/>
      <c r="BI271" s="480"/>
      <c r="BJ271" s="480"/>
      <c r="BK271" s="480"/>
      <c r="BL271" s="480"/>
      <c r="BM271" s="480"/>
      <c r="BN271" s="480"/>
      <c r="BO271" s="480"/>
      <c r="BP271" s="480"/>
      <c r="BQ271" s="480"/>
      <c r="BR271" s="480"/>
      <c r="BS271" s="480"/>
      <c r="BT271" s="480"/>
      <c r="BU271" s="480"/>
      <c r="BV271" s="480"/>
      <c r="BW271" s="480"/>
      <c r="BX271" s="480"/>
      <c r="BY271" s="480"/>
      <c r="BZ271" s="480"/>
      <c r="CA271" s="480"/>
      <c r="CB271" s="480"/>
      <c r="CC271" s="480"/>
      <c r="CD271" s="480"/>
      <c r="CE271" s="480"/>
      <c r="CF271" s="480"/>
      <c r="CG271" s="480"/>
      <c r="CH271" s="480"/>
      <c r="CI271" s="480"/>
      <c r="CJ271" s="21"/>
    </row>
    <row r="272" spans="4:89" ht="14.25" customHeight="1" x14ac:dyDescent="0.35">
      <c r="D272" s="452">
        <v>18</v>
      </c>
      <c r="E272" s="472"/>
      <c r="F272" s="449"/>
      <c r="G272" s="449"/>
      <c r="H272" s="449"/>
      <c r="I272" s="449"/>
      <c r="J272" s="449"/>
      <c r="K272" s="449"/>
      <c r="L272" s="449"/>
      <c r="M272" s="449"/>
      <c r="N272" s="449"/>
      <c r="O272" s="448"/>
      <c r="P272" s="448"/>
      <c r="Q272" s="448"/>
      <c r="R272" s="448"/>
      <c r="S272" s="448"/>
      <c r="T272" s="448"/>
      <c r="U272" s="448"/>
      <c r="V272" s="448"/>
      <c r="W272" s="448"/>
      <c r="X272" s="440" t="s">
        <v>981</v>
      </c>
      <c r="Y272" s="441"/>
      <c r="Z272" s="441"/>
      <c r="AA272" s="441"/>
      <c r="AB272" s="441"/>
      <c r="AC272" s="441"/>
      <c r="AD272" s="441"/>
      <c r="AE272" s="441"/>
      <c r="AF272" s="442"/>
      <c r="AG272" s="448" t="s">
        <v>1031</v>
      </c>
      <c r="AH272" s="448"/>
      <c r="AI272" s="448"/>
      <c r="AJ272" s="448"/>
      <c r="AK272" s="448"/>
      <c r="AL272" s="448"/>
      <c r="AM272" s="448"/>
      <c r="AN272" s="448"/>
      <c r="AO272" s="448"/>
      <c r="AP272" s="183"/>
      <c r="AQ272" s="30"/>
      <c r="AR272" s="32"/>
      <c r="AS272" s="451"/>
      <c r="AT272" s="451"/>
      <c r="AU272" s="451"/>
      <c r="AV272" s="451"/>
      <c r="AW272" s="451"/>
      <c r="AX272" s="451"/>
      <c r="AY272" s="451"/>
      <c r="AZ272" s="451"/>
      <c r="BA272" s="451"/>
      <c r="BB272" s="451"/>
      <c r="BC272" s="451"/>
      <c r="BD272" s="451"/>
      <c r="BE272" s="451"/>
      <c r="BF272" s="451"/>
      <c r="BG272" s="451"/>
      <c r="BH272" s="451"/>
      <c r="BI272" s="480"/>
      <c r="BJ272" s="480"/>
      <c r="BK272" s="480"/>
      <c r="BL272" s="480"/>
      <c r="BM272" s="480"/>
      <c r="BN272" s="480"/>
      <c r="BO272" s="480"/>
      <c r="BP272" s="480"/>
      <c r="BQ272" s="480"/>
      <c r="BR272" s="480"/>
      <c r="BS272" s="480"/>
      <c r="BT272" s="480"/>
      <c r="BU272" s="480"/>
      <c r="BV272" s="480"/>
      <c r="BW272" s="480"/>
      <c r="BX272" s="480"/>
      <c r="BY272" s="480"/>
      <c r="BZ272" s="480"/>
      <c r="CA272" s="480"/>
      <c r="CB272" s="480"/>
      <c r="CC272" s="480"/>
      <c r="CD272" s="480"/>
      <c r="CE272" s="480"/>
      <c r="CF272" s="480"/>
      <c r="CG272" s="480"/>
      <c r="CH272" s="480"/>
      <c r="CI272" s="480"/>
      <c r="CJ272" s="21"/>
    </row>
    <row r="273" spans="4:88" ht="14.25" customHeight="1" x14ac:dyDescent="0.35">
      <c r="D273" s="452">
        <v>19</v>
      </c>
      <c r="E273" s="472"/>
      <c r="F273" s="449"/>
      <c r="G273" s="449"/>
      <c r="H273" s="449"/>
      <c r="I273" s="449"/>
      <c r="J273" s="449"/>
      <c r="K273" s="449"/>
      <c r="L273" s="449"/>
      <c r="M273" s="449"/>
      <c r="N273" s="449"/>
      <c r="O273" s="448"/>
      <c r="P273" s="448"/>
      <c r="Q273" s="448"/>
      <c r="R273" s="448"/>
      <c r="S273" s="448"/>
      <c r="T273" s="448"/>
      <c r="U273" s="448"/>
      <c r="V273" s="448"/>
      <c r="W273" s="448"/>
      <c r="X273" s="440" t="s">
        <v>983</v>
      </c>
      <c r="Y273" s="441"/>
      <c r="Z273" s="441"/>
      <c r="AA273" s="441"/>
      <c r="AB273" s="441"/>
      <c r="AC273" s="441"/>
      <c r="AD273" s="441"/>
      <c r="AE273" s="441"/>
      <c r="AF273" s="442"/>
      <c r="AG273" s="448" t="s">
        <v>1031</v>
      </c>
      <c r="AH273" s="448"/>
      <c r="AI273" s="448"/>
      <c r="AJ273" s="448"/>
      <c r="AK273" s="448"/>
      <c r="AL273" s="448"/>
      <c r="AM273" s="448"/>
      <c r="AN273" s="448"/>
      <c r="AO273" s="448"/>
      <c r="AP273" s="183"/>
      <c r="AQ273" s="30"/>
      <c r="AR273" s="32"/>
      <c r="AS273" s="471" t="s">
        <v>679</v>
      </c>
      <c r="AT273" s="471"/>
      <c r="AU273" s="471"/>
      <c r="AV273" s="471"/>
      <c r="AW273" s="471"/>
      <c r="AX273" s="471"/>
      <c r="AY273" s="471"/>
      <c r="AZ273" s="471"/>
      <c r="BA273" s="471" t="s">
        <v>680</v>
      </c>
      <c r="BB273" s="471"/>
      <c r="BC273" s="471"/>
      <c r="BD273" s="471"/>
      <c r="BE273" s="471"/>
      <c r="BF273" s="471"/>
      <c r="BG273" s="471"/>
      <c r="BH273" s="471"/>
      <c r="BI273" s="471" t="s">
        <v>681</v>
      </c>
      <c r="BJ273" s="471"/>
      <c r="BK273" s="471"/>
      <c r="BL273" s="471"/>
      <c r="BM273" s="471"/>
      <c r="BN273" s="471"/>
      <c r="BO273" s="471"/>
      <c r="BP273" s="471"/>
      <c r="BQ273" s="471"/>
      <c r="BR273" s="471" t="s">
        <v>682</v>
      </c>
      <c r="BS273" s="471"/>
      <c r="BT273" s="471"/>
      <c r="BU273" s="471"/>
      <c r="BV273" s="471"/>
      <c r="BW273" s="471"/>
      <c r="BX273" s="471"/>
      <c r="BY273" s="471"/>
      <c r="BZ273" s="471"/>
      <c r="CA273" s="471">
        <v>7</v>
      </c>
      <c r="CB273" s="471"/>
      <c r="CC273" s="471"/>
      <c r="CD273" s="471"/>
      <c r="CE273" s="471"/>
      <c r="CF273" s="471"/>
      <c r="CG273" s="471"/>
      <c r="CH273" s="471"/>
      <c r="CI273" s="471"/>
      <c r="CJ273" s="21"/>
    </row>
    <row r="274" spans="4:88" ht="14.25" customHeight="1" x14ac:dyDescent="0.35">
      <c r="D274" s="452">
        <v>20</v>
      </c>
      <c r="E274" s="472"/>
      <c r="F274" s="449"/>
      <c r="G274" s="449"/>
      <c r="H274" s="449"/>
      <c r="I274" s="449"/>
      <c r="J274" s="449"/>
      <c r="K274" s="449"/>
      <c r="L274" s="449"/>
      <c r="M274" s="449"/>
      <c r="N274" s="449"/>
      <c r="O274" s="448"/>
      <c r="P274" s="448"/>
      <c r="Q274" s="448"/>
      <c r="R274" s="448"/>
      <c r="S274" s="448"/>
      <c r="T274" s="448"/>
      <c r="U274" s="448"/>
      <c r="V274" s="448"/>
      <c r="W274" s="448"/>
      <c r="X274" s="440" t="s">
        <v>984</v>
      </c>
      <c r="Y274" s="441"/>
      <c r="Z274" s="441"/>
      <c r="AA274" s="441"/>
      <c r="AB274" s="441"/>
      <c r="AC274" s="441"/>
      <c r="AD274" s="441"/>
      <c r="AE274" s="441"/>
      <c r="AF274" s="442"/>
      <c r="AG274" s="448" t="s">
        <v>1031</v>
      </c>
      <c r="AH274" s="448"/>
      <c r="AI274" s="448"/>
      <c r="AJ274" s="448"/>
      <c r="AK274" s="448"/>
      <c r="AL274" s="448"/>
      <c r="AM274" s="448"/>
      <c r="AN274" s="448"/>
      <c r="AO274" s="448"/>
      <c r="AP274" s="183"/>
      <c r="AQ274" s="30"/>
      <c r="AR274" s="32"/>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21"/>
    </row>
    <row r="275" spans="4:88" ht="14.25" customHeight="1" x14ac:dyDescent="0.35">
      <c r="D275" s="452">
        <v>21</v>
      </c>
      <c r="E275" s="472"/>
      <c r="F275" s="449"/>
      <c r="G275" s="449"/>
      <c r="H275" s="449"/>
      <c r="I275" s="449"/>
      <c r="J275" s="449"/>
      <c r="K275" s="449"/>
      <c r="L275" s="449"/>
      <c r="M275" s="449"/>
      <c r="N275" s="449"/>
      <c r="O275" s="448"/>
      <c r="P275" s="448"/>
      <c r="Q275" s="448"/>
      <c r="R275" s="448"/>
      <c r="S275" s="448"/>
      <c r="T275" s="448"/>
      <c r="U275" s="448"/>
      <c r="V275" s="448"/>
      <c r="W275" s="448"/>
      <c r="X275" s="440" t="s">
        <v>986</v>
      </c>
      <c r="Y275" s="441"/>
      <c r="Z275" s="441"/>
      <c r="AA275" s="441"/>
      <c r="AB275" s="441"/>
      <c r="AC275" s="441"/>
      <c r="AD275" s="441"/>
      <c r="AE275" s="441"/>
      <c r="AF275" s="442"/>
      <c r="AG275" s="448" t="s">
        <v>1031</v>
      </c>
      <c r="AH275" s="448"/>
      <c r="AI275" s="448"/>
      <c r="AJ275" s="448"/>
      <c r="AK275" s="448"/>
      <c r="AL275" s="448"/>
      <c r="AM275" s="448"/>
      <c r="AN275" s="448"/>
      <c r="AO275" s="448"/>
      <c r="AP275" s="183"/>
      <c r="AQ275" s="30"/>
      <c r="AR275" s="32"/>
      <c r="AS275" s="703" t="s">
        <v>342</v>
      </c>
      <c r="AT275" s="703"/>
      <c r="AU275" s="703"/>
      <c r="AV275" s="703"/>
      <c r="AW275" s="703"/>
      <c r="AX275" s="703"/>
      <c r="AY275" s="703"/>
      <c r="AZ275" s="703"/>
      <c r="BA275" s="703"/>
      <c r="BB275" s="703"/>
      <c r="BC275" s="703"/>
      <c r="BD275" s="703"/>
      <c r="BE275" s="703"/>
      <c r="BF275" s="703"/>
      <c r="BG275" s="703"/>
      <c r="BH275" s="703"/>
      <c r="BI275" s="703"/>
      <c r="BJ275" s="703"/>
      <c r="BK275" s="703"/>
      <c r="BL275" s="703"/>
      <c r="BM275" s="703"/>
      <c r="BN275" s="703"/>
      <c r="BO275" s="703"/>
      <c r="BP275" s="703"/>
      <c r="BQ275" s="703"/>
      <c r="BR275" s="703"/>
      <c r="BS275" s="703"/>
      <c r="BT275" s="703"/>
      <c r="BU275" s="703"/>
      <c r="BV275" s="703"/>
      <c r="BW275" s="703"/>
      <c r="BX275" s="703"/>
      <c r="BY275" s="703"/>
      <c r="BZ275" s="703"/>
      <c r="CA275" s="703"/>
      <c r="CB275" s="703"/>
      <c r="CC275" s="703"/>
      <c r="CD275" s="703"/>
      <c r="CE275" s="703"/>
      <c r="CF275" s="703"/>
      <c r="CG275" s="703"/>
      <c r="CJ275" s="21"/>
    </row>
    <row r="276" spans="4:88" ht="14.25" customHeight="1" x14ac:dyDescent="0.35">
      <c r="D276" s="452">
        <v>22</v>
      </c>
      <c r="E276" s="472"/>
      <c r="F276" s="449"/>
      <c r="G276" s="449"/>
      <c r="H276" s="449"/>
      <c r="I276" s="449"/>
      <c r="J276" s="449"/>
      <c r="K276" s="449"/>
      <c r="L276" s="449"/>
      <c r="M276" s="449"/>
      <c r="N276" s="449"/>
      <c r="O276" s="448"/>
      <c r="P276" s="448"/>
      <c r="Q276" s="448"/>
      <c r="R276" s="448"/>
      <c r="S276" s="448"/>
      <c r="T276" s="448"/>
      <c r="U276" s="448"/>
      <c r="V276" s="448"/>
      <c r="W276" s="448"/>
      <c r="X276" s="440" t="s">
        <v>987</v>
      </c>
      <c r="Y276" s="441"/>
      <c r="Z276" s="441"/>
      <c r="AA276" s="441"/>
      <c r="AB276" s="441"/>
      <c r="AC276" s="441"/>
      <c r="AD276" s="441"/>
      <c r="AE276" s="441"/>
      <c r="AF276" s="442"/>
      <c r="AG276" s="448" t="s">
        <v>1031</v>
      </c>
      <c r="AH276" s="448"/>
      <c r="AI276" s="448"/>
      <c r="AJ276" s="448"/>
      <c r="AK276" s="448"/>
      <c r="AL276" s="448"/>
      <c r="AM276" s="448"/>
      <c r="AN276" s="448"/>
      <c r="AO276" s="448"/>
      <c r="AP276" s="183"/>
      <c r="AQ276" s="30"/>
      <c r="AR276" s="33"/>
      <c r="AS276" s="34"/>
      <c r="AT276" s="34"/>
      <c r="AU276" s="34"/>
      <c r="AV276" s="34"/>
      <c r="AW276" s="34"/>
      <c r="AX276" s="34"/>
      <c r="AY276" s="34"/>
      <c r="AZ276" s="34"/>
      <c r="BA276" s="34"/>
      <c r="BB276" s="34"/>
      <c r="BC276" s="35"/>
      <c r="BD276" s="35"/>
      <c r="BE276" s="35"/>
      <c r="BF276" s="35"/>
      <c r="BG276" s="35"/>
      <c r="BH276" s="35"/>
      <c r="BI276" s="35"/>
      <c r="BJ276" s="35"/>
      <c r="BK276" s="35"/>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4"/>
    </row>
    <row r="277" spans="4:88" ht="14.25" customHeight="1" x14ac:dyDescent="0.35">
      <c r="D277" s="452">
        <v>23</v>
      </c>
      <c r="E277" s="472"/>
      <c r="F277" s="449"/>
      <c r="G277" s="449"/>
      <c r="H277" s="449"/>
      <c r="I277" s="449"/>
      <c r="J277" s="449"/>
      <c r="K277" s="449"/>
      <c r="L277" s="449"/>
      <c r="M277" s="449"/>
      <c r="N277" s="449"/>
      <c r="O277" s="448"/>
      <c r="P277" s="448"/>
      <c r="Q277" s="448"/>
      <c r="R277" s="448"/>
      <c r="S277" s="448"/>
      <c r="T277" s="448"/>
      <c r="U277" s="448"/>
      <c r="V277" s="448"/>
      <c r="W277" s="448"/>
      <c r="X277" s="440" t="s">
        <v>989</v>
      </c>
      <c r="Y277" s="441"/>
      <c r="Z277" s="441"/>
      <c r="AA277" s="441"/>
      <c r="AB277" s="441"/>
      <c r="AC277" s="441"/>
      <c r="AD277" s="441"/>
      <c r="AE277" s="441"/>
      <c r="AF277" s="442"/>
      <c r="AG277" s="448" t="s">
        <v>1031</v>
      </c>
      <c r="AH277" s="448"/>
      <c r="AI277" s="448"/>
      <c r="AJ277" s="448"/>
      <c r="AK277" s="448"/>
      <c r="AL277" s="448"/>
      <c r="AM277" s="448"/>
      <c r="AN277" s="448"/>
      <c r="AO277" s="448"/>
      <c r="AP277" s="183"/>
      <c r="AQ277" s="30"/>
      <c r="AR277" s="30"/>
      <c r="AS277" s="30"/>
      <c r="AT277" s="30"/>
      <c r="AU277" s="30"/>
      <c r="AV277" s="30"/>
      <c r="AW277" s="30"/>
      <c r="AX277" s="30"/>
      <c r="AY277" s="30"/>
      <c r="AZ277" s="30"/>
      <c r="BA277" s="30"/>
      <c r="BB277" s="30"/>
      <c r="BC277" s="28"/>
      <c r="BD277" s="28"/>
      <c r="BE277" s="28"/>
      <c r="BF277" s="28"/>
      <c r="BG277" s="28"/>
      <c r="BH277" s="28"/>
      <c r="BI277" s="28"/>
      <c r="BJ277" s="28"/>
      <c r="BK277" s="28"/>
    </row>
    <row r="278" spans="4:88" ht="14.25" customHeight="1" x14ac:dyDescent="0.35">
      <c r="D278" s="452">
        <v>24</v>
      </c>
      <c r="E278" s="472"/>
      <c r="F278" s="449"/>
      <c r="G278" s="449"/>
      <c r="H278" s="449"/>
      <c r="I278" s="449"/>
      <c r="J278" s="449"/>
      <c r="K278" s="449"/>
      <c r="L278" s="449"/>
      <c r="M278" s="449"/>
      <c r="N278" s="449"/>
      <c r="O278" s="448"/>
      <c r="P278" s="448"/>
      <c r="Q278" s="448"/>
      <c r="R278" s="448"/>
      <c r="S278" s="448"/>
      <c r="T278" s="448"/>
      <c r="U278" s="448"/>
      <c r="V278" s="448"/>
      <c r="W278" s="448"/>
      <c r="X278" s="448" t="s">
        <v>990</v>
      </c>
      <c r="Y278" s="448"/>
      <c r="Z278" s="448"/>
      <c r="AA278" s="448"/>
      <c r="AB278" s="448"/>
      <c r="AC278" s="448"/>
      <c r="AD278" s="448"/>
      <c r="AE278" s="448"/>
      <c r="AF278" s="448"/>
      <c r="AG278" s="448" t="s">
        <v>1031</v>
      </c>
      <c r="AH278" s="448"/>
      <c r="AI278" s="448"/>
      <c r="AJ278" s="448"/>
      <c r="AK278" s="448"/>
      <c r="AL278" s="448"/>
      <c r="AM278" s="448"/>
      <c r="AN278" s="448"/>
      <c r="AO278" s="448"/>
      <c r="AP278" s="183"/>
      <c r="AQ278" s="30"/>
      <c r="AR278" s="564" t="s">
        <v>858</v>
      </c>
      <c r="AS278" s="564"/>
      <c r="AT278" s="564"/>
      <c r="AU278" s="564"/>
      <c r="AV278" s="564"/>
      <c r="AW278" s="564"/>
      <c r="AX278" s="564"/>
      <c r="AY278" s="564"/>
      <c r="AZ278" s="564"/>
      <c r="BA278" s="564"/>
      <c r="BB278" s="564"/>
      <c r="BC278" s="564"/>
      <c r="BD278" s="564"/>
      <c r="BE278" s="564"/>
      <c r="BF278" s="564"/>
      <c r="BG278" s="564"/>
      <c r="BH278" s="564"/>
      <c r="BI278" s="28"/>
      <c r="BJ278" s="28"/>
      <c r="BK278" s="28"/>
    </row>
    <row r="279" spans="4:88" ht="14.25" customHeight="1" x14ac:dyDescent="0.35">
      <c r="D279" s="452">
        <v>25</v>
      </c>
      <c r="E279" s="472"/>
      <c r="F279" s="449"/>
      <c r="G279" s="449"/>
      <c r="H279" s="449"/>
      <c r="I279" s="449"/>
      <c r="J279" s="449"/>
      <c r="K279" s="449"/>
      <c r="L279" s="449"/>
      <c r="M279" s="449"/>
      <c r="N279" s="449"/>
      <c r="O279" s="448"/>
      <c r="P279" s="448"/>
      <c r="Q279" s="448"/>
      <c r="R279" s="448"/>
      <c r="S279" s="448"/>
      <c r="T279" s="448"/>
      <c r="U279" s="448"/>
      <c r="V279" s="448"/>
      <c r="W279" s="448"/>
      <c r="X279" s="448" t="s">
        <v>991</v>
      </c>
      <c r="Y279" s="448"/>
      <c r="Z279" s="448"/>
      <c r="AA279" s="448"/>
      <c r="AB279" s="448"/>
      <c r="AC279" s="448"/>
      <c r="AD279" s="448"/>
      <c r="AE279" s="448"/>
      <c r="AF279" s="448"/>
      <c r="AG279" s="448" t="s">
        <v>1031</v>
      </c>
      <c r="AH279" s="448"/>
      <c r="AI279" s="448"/>
      <c r="AJ279" s="448"/>
      <c r="AK279" s="448"/>
      <c r="AL279" s="448"/>
      <c r="AM279" s="448"/>
      <c r="AN279" s="448"/>
      <c r="AO279" s="448"/>
      <c r="AP279" s="183"/>
      <c r="AQ279" s="30"/>
      <c r="AR279" s="564"/>
      <c r="AS279" s="564"/>
      <c r="AT279" s="564"/>
      <c r="AU279" s="564"/>
      <c r="AV279" s="564"/>
      <c r="AW279" s="564"/>
      <c r="AX279" s="564"/>
      <c r="AY279" s="564"/>
      <c r="AZ279" s="564"/>
      <c r="BA279" s="564"/>
      <c r="BB279" s="564"/>
      <c r="BC279" s="564"/>
      <c r="BD279" s="564"/>
      <c r="BE279" s="564"/>
      <c r="BF279" s="564"/>
      <c r="BG279" s="564"/>
      <c r="BH279" s="564"/>
      <c r="BI279" s="28"/>
      <c r="BJ279" s="28"/>
      <c r="BK279" s="28"/>
    </row>
    <row r="280" spans="4:88" ht="14.25" customHeight="1" x14ac:dyDescent="0.35">
      <c r="D280" s="452">
        <v>26</v>
      </c>
      <c r="E280" s="472"/>
      <c r="F280" s="449"/>
      <c r="G280" s="449"/>
      <c r="H280" s="449"/>
      <c r="I280" s="449"/>
      <c r="J280" s="449"/>
      <c r="K280" s="449"/>
      <c r="L280" s="449"/>
      <c r="M280" s="449"/>
      <c r="N280" s="449"/>
      <c r="O280" s="448"/>
      <c r="P280" s="448"/>
      <c r="Q280" s="448"/>
      <c r="R280" s="448"/>
      <c r="S280" s="448"/>
      <c r="T280" s="448"/>
      <c r="U280" s="448"/>
      <c r="V280" s="448"/>
      <c r="W280" s="448"/>
      <c r="X280" s="440" t="s">
        <v>992</v>
      </c>
      <c r="Y280" s="441"/>
      <c r="Z280" s="441"/>
      <c r="AA280" s="441"/>
      <c r="AB280" s="441"/>
      <c r="AC280" s="441"/>
      <c r="AD280" s="441"/>
      <c r="AE280" s="441"/>
      <c r="AF280" s="442"/>
      <c r="AG280" s="448" t="s">
        <v>1031</v>
      </c>
      <c r="AH280" s="448"/>
      <c r="AI280" s="448"/>
      <c r="AJ280" s="448"/>
      <c r="AK280" s="448"/>
      <c r="AL280" s="448"/>
      <c r="AM280" s="448"/>
      <c r="AN280" s="448"/>
      <c r="AO280" s="448"/>
      <c r="AP280" s="183"/>
      <c r="AQ280" s="30"/>
      <c r="AR280" s="36"/>
      <c r="AS280" s="37"/>
      <c r="AT280" s="37"/>
      <c r="AU280" s="37"/>
      <c r="AV280" s="37"/>
      <c r="AW280" s="37"/>
      <c r="AX280" s="37"/>
      <c r="AY280" s="37"/>
      <c r="AZ280" s="37"/>
      <c r="BA280" s="37"/>
      <c r="BB280" s="37"/>
      <c r="BC280" s="38"/>
      <c r="BD280" s="38"/>
      <c r="BE280" s="38"/>
      <c r="BF280" s="38"/>
      <c r="BG280" s="38"/>
      <c r="BH280" s="38"/>
      <c r="BI280" s="38"/>
      <c r="BJ280" s="38"/>
      <c r="BK280" s="3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9"/>
    </row>
    <row r="281" spans="4:88" ht="14.25" customHeight="1" x14ac:dyDescent="0.35">
      <c r="D281" s="452">
        <v>27</v>
      </c>
      <c r="E281" s="472"/>
      <c r="F281" s="449"/>
      <c r="G281" s="449"/>
      <c r="H281" s="449"/>
      <c r="I281" s="449"/>
      <c r="J281" s="449"/>
      <c r="K281" s="449"/>
      <c r="L281" s="449"/>
      <c r="M281" s="449"/>
      <c r="N281" s="449"/>
      <c r="O281" s="448"/>
      <c r="P281" s="448"/>
      <c r="Q281" s="448"/>
      <c r="R281" s="448"/>
      <c r="S281" s="448"/>
      <c r="T281" s="448"/>
      <c r="U281" s="448"/>
      <c r="V281" s="448"/>
      <c r="W281" s="448"/>
      <c r="X281" s="448" t="s">
        <v>994</v>
      </c>
      <c r="Y281" s="448"/>
      <c r="Z281" s="448"/>
      <c r="AA281" s="448"/>
      <c r="AB281" s="448"/>
      <c r="AC281" s="448"/>
      <c r="AD281" s="448"/>
      <c r="AE281" s="448"/>
      <c r="AF281" s="448"/>
      <c r="AG281" s="448" t="s">
        <v>1031</v>
      </c>
      <c r="AH281" s="448"/>
      <c r="AI281" s="448"/>
      <c r="AJ281" s="448"/>
      <c r="AK281" s="448"/>
      <c r="AL281" s="448"/>
      <c r="AM281" s="448"/>
      <c r="AN281" s="448"/>
      <c r="AO281" s="448"/>
      <c r="AP281" s="183"/>
      <c r="AQ281" s="30"/>
      <c r="AR281" s="20"/>
      <c r="AS281" s="451" t="s">
        <v>35</v>
      </c>
      <c r="AT281" s="451"/>
      <c r="AU281" s="451"/>
      <c r="AV281" s="451"/>
      <c r="AW281" s="451"/>
      <c r="AX281" s="451"/>
      <c r="AY281" s="451"/>
      <c r="AZ281" s="451" t="s">
        <v>36</v>
      </c>
      <c r="BA281" s="451"/>
      <c r="BB281" s="451"/>
      <c r="BC281" s="451"/>
      <c r="BD281" s="451"/>
      <c r="BE281" s="451"/>
      <c r="BF281" s="451"/>
      <c r="BG281" s="451"/>
      <c r="BH281" s="451" t="s">
        <v>37</v>
      </c>
      <c r="BI281" s="451"/>
      <c r="BJ281" s="451"/>
      <c r="BK281" s="451"/>
      <c r="BL281" s="451"/>
      <c r="BM281" s="451"/>
      <c r="BN281" s="451"/>
      <c r="BO281" s="451"/>
      <c r="BP281" s="480" t="s">
        <v>1202</v>
      </c>
      <c r="BQ281" s="480"/>
      <c r="BR281" s="480"/>
      <c r="BS281" s="480"/>
      <c r="BT281" s="480"/>
      <c r="BU281" s="480"/>
      <c r="BV281" s="480"/>
      <c r="BW281" s="480"/>
      <c r="BX281" s="480" t="s">
        <v>859</v>
      </c>
      <c r="BY281" s="480"/>
      <c r="BZ281" s="480"/>
      <c r="CA281" s="480"/>
      <c r="CB281" s="480"/>
      <c r="CC281" s="480"/>
      <c r="CD281" s="480"/>
      <c r="CE281" s="480"/>
      <c r="CF281" s="480"/>
      <c r="CG281" s="480"/>
      <c r="CH281" s="480"/>
      <c r="CI281" s="480"/>
      <c r="CJ281" s="42"/>
    </row>
    <row r="282" spans="4:88" ht="14.25" customHeight="1" x14ac:dyDescent="0.35">
      <c r="D282" s="452">
        <v>28</v>
      </c>
      <c r="E282" s="472"/>
      <c r="F282" s="449"/>
      <c r="G282" s="449"/>
      <c r="H282" s="449"/>
      <c r="I282" s="449"/>
      <c r="J282" s="449"/>
      <c r="K282" s="449"/>
      <c r="L282" s="449"/>
      <c r="M282" s="449"/>
      <c r="N282" s="449"/>
      <c r="O282" s="448"/>
      <c r="P282" s="448"/>
      <c r="Q282" s="448"/>
      <c r="R282" s="448"/>
      <c r="S282" s="448"/>
      <c r="T282" s="448"/>
      <c r="U282" s="448"/>
      <c r="V282" s="448"/>
      <c r="W282" s="448"/>
      <c r="X282" s="448" t="s">
        <v>993</v>
      </c>
      <c r="Y282" s="448"/>
      <c r="Z282" s="448"/>
      <c r="AA282" s="448"/>
      <c r="AB282" s="448"/>
      <c r="AC282" s="448"/>
      <c r="AD282" s="448"/>
      <c r="AE282" s="448"/>
      <c r="AF282" s="448"/>
      <c r="AG282" s="448" t="s">
        <v>1031</v>
      </c>
      <c r="AH282" s="448"/>
      <c r="AI282" s="448"/>
      <c r="AJ282" s="448"/>
      <c r="AK282" s="448"/>
      <c r="AL282" s="448"/>
      <c r="AM282" s="448"/>
      <c r="AN282" s="448"/>
      <c r="AO282" s="448"/>
      <c r="AP282" s="183"/>
      <c r="AQ282" s="30"/>
      <c r="AR282" s="43"/>
      <c r="AS282" s="451"/>
      <c r="AT282" s="451"/>
      <c r="AU282" s="451"/>
      <c r="AV282" s="451"/>
      <c r="AW282" s="451"/>
      <c r="AX282" s="451"/>
      <c r="AY282" s="451"/>
      <c r="AZ282" s="451"/>
      <c r="BA282" s="451"/>
      <c r="BB282" s="451"/>
      <c r="BC282" s="451"/>
      <c r="BD282" s="451"/>
      <c r="BE282" s="451"/>
      <c r="BF282" s="451"/>
      <c r="BG282" s="451"/>
      <c r="BH282" s="451"/>
      <c r="BI282" s="451"/>
      <c r="BJ282" s="451"/>
      <c r="BK282" s="451"/>
      <c r="BL282" s="451"/>
      <c r="BM282" s="451"/>
      <c r="BN282" s="451"/>
      <c r="BO282" s="451"/>
      <c r="BP282" s="480"/>
      <c r="BQ282" s="480"/>
      <c r="BR282" s="480"/>
      <c r="BS282" s="480"/>
      <c r="BT282" s="480"/>
      <c r="BU282" s="480"/>
      <c r="BV282" s="480"/>
      <c r="BW282" s="480"/>
      <c r="BX282" s="480"/>
      <c r="BY282" s="480"/>
      <c r="BZ282" s="480"/>
      <c r="CA282" s="480"/>
      <c r="CB282" s="480"/>
      <c r="CC282" s="480"/>
      <c r="CD282" s="480"/>
      <c r="CE282" s="480"/>
      <c r="CF282" s="480"/>
      <c r="CG282" s="480"/>
      <c r="CH282" s="480"/>
      <c r="CI282" s="480"/>
      <c r="CJ282" s="42"/>
    </row>
    <row r="283" spans="4:88" ht="14.25" customHeight="1" x14ac:dyDescent="0.35">
      <c r="D283" s="452">
        <v>29</v>
      </c>
      <c r="E283" s="472"/>
      <c r="F283" s="449"/>
      <c r="G283" s="449"/>
      <c r="H283" s="449"/>
      <c r="I283" s="449"/>
      <c r="J283" s="449"/>
      <c r="K283" s="449"/>
      <c r="L283" s="449"/>
      <c r="M283" s="449"/>
      <c r="N283" s="449"/>
      <c r="O283" s="448"/>
      <c r="P283" s="448"/>
      <c r="Q283" s="448"/>
      <c r="R283" s="448"/>
      <c r="S283" s="448"/>
      <c r="T283" s="448"/>
      <c r="U283" s="448"/>
      <c r="V283" s="448"/>
      <c r="W283" s="448"/>
      <c r="X283" s="448" t="s">
        <v>995</v>
      </c>
      <c r="Y283" s="448"/>
      <c r="Z283" s="448"/>
      <c r="AA283" s="448"/>
      <c r="AB283" s="448"/>
      <c r="AC283" s="448"/>
      <c r="AD283" s="448"/>
      <c r="AE283" s="448"/>
      <c r="AF283" s="448"/>
      <c r="AG283" s="448" t="s">
        <v>1031</v>
      </c>
      <c r="AH283" s="448"/>
      <c r="AI283" s="448"/>
      <c r="AJ283" s="448"/>
      <c r="AK283" s="448"/>
      <c r="AL283" s="448"/>
      <c r="AM283" s="448"/>
      <c r="AN283" s="448"/>
      <c r="AO283" s="448"/>
      <c r="AP283" s="183"/>
      <c r="AQ283" s="30"/>
      <c r="AR283" s="20"/>
      <c r="AS283" s="451"/>
      <c r="AT283" s="451"/>
      <c r="AU283" s="451"/>
      <c r="AV283" s="451"/>
      <c r="AW283" s="451"/>
      <c r="AX283" s="451"/>
      <c r="AY283" s="451"/>
      <c r="AZ283" s="451"/>
      <c r="BA283" s="451"/>
      <c r="BB283" s="451"/>
      <c r="BC283" s="451"/>
      <c r="BD283" s="451"/>
      <c r="BE283" s="451"/>
      <c r="BF283" s="451"/>
      <c r="BG283" s="451"/>
      <c r="BH283" s="451"/>
      <c r="BI283" s="451"/>
      <c r="BJ283" s="451"/>
      <c r="BK283" s="451"/>
      <c r="BL283" s="451"/>
      <c r="BM283" s="451"/>
      <c r="BN283" s="451"/>
      <c r="BO283" s="451"/>
      <c r="BP283" s="480"/>
      <c r="BQ283" s="480"/>
      <c r="BR283" s="480"/>
      <c r="BS283" s="480"/>
      <c r="BT283" s="480"/>
      <c r="BU283" s="480"/>
      <c r="BV283" s="480"/>
      <c r="BW283" s="480"/>
      <c r="BX283" s="480"/>
      <c r="BY283" s="480"/>
      <c r="BZ283" s="480"/>
      <c r="CA283" s="480"/>
      <c r="CB283" s="480"/>
      <c r="CC283" s="480"/>
      <c r="CD283" s="480"/>
      <c r="CE283" s="480"/>
      <c r="CF283" s="480"/>
      <c r="CG283" s="480"/>
      <c r="CH283" s="480"/>
      <c r="CI283" s="480"/>
      <c r="CJ283" s="107"/>
    </row>
    <row r="284" spans="4:88" ht="14.25" customHeight="1" x14ac:dyDescent="0.35">
      <c r="D284" s="452">
        <v>30</v>
      </c>
      <c r="E284" s="472"/>
      <c r="F284" s="448"/>
      <c r="G284" s="448"/>
      <c r="H284" s="448"/>
      <c r="I284" s="448"/>
      <c r="J284" s="448"/>
      <c r="K284" s="448"/>
      <c r="L284" s="448"/>
      <c r="M284" s="448"/>
      <c r="N284" s="448"/>
      <c r="O284" s="448"/>
      <c r="P284" s="448"/>
      <c r="Q284" s="448"/>
      <c r="R284" s="448"/>
      <c r="S284" s="448"/>
      <c r="T284" s="448"/>
      <c r="U284" s="448"/>
      <c r="V284" s="448"/>
      <c r="W284" s="448"/>
      <c r="X284" s="440" t="s">
        <v>983</v>
      </c>
      <c r="Y284" s="441"/>
      <c r="Z284" s="441"/>
      <c r="AA284" s="441"/>
      <c r="AB284" s="441"/>
      <c r="AC284" s="441"/>
      <c r="AD284" s="441"/>
      <c r="AE284" s="441"/>
      <c r="AF284" s="442"/>
      <c r="AG284" s="448">
        <v>36</v>
      </c>
      <c r="AH284" s="448"/>
      <c r="AI284" s="448"/>
      <c r="AJ284" s="448"/>
      <c r="AK284" s="448"/>
      <c r="AL284" s="448"/>
      <c r="AM284" s="448"/>
      <c r="AN284" s="448"/>
      <c r="AO284" s="448"/>
      <c r="AP284" s="183" t="s">
        <v>976</v>
      </c>
      <c r="AQ284" s="30"/>
      <c r="AR284" s="108"/>
      <c r="AS284" s="715" t="s">
        <v>1288</v>
      </c>
      <c r="AT284" s="715"/>
      <c r="AU284" s="715"/>
      <c r="AV284" s="715"/>
      <c r="AW284" s="715"/>
      <c r="AX284" s="715"/>
      <c r="AY284" s="715"/>
      <c r="AZ284" s="715" t="s">
        <v>1287</v>
      </c>
      <c r="BA284" s="715"/>
      <c r="BB284" s="715"/>
      <c r="BC284" s="715"/>
      <c r="BD284" s="715"/>
      <c r="BE284" s="715"/>
      <c r="BF284" s="715"/>
      <c r="BG284" s="715"/>
      <c r="BH284" s="715" t="s">
        <v>1289</v>
      </c>
      <c r="BI284" s="715"/>
      <c r="BJ284" s="715"/>
      <c r="BK284" s="715"/>
      <c r="BL284" s="715"/>
      <c r="BM284" s="715"/>
      <c r="BN284" s="715"/>
      <c r="BO284" s="715"/>
      <c r="BP284" s="700">
        <v>77898</v>
      </c>
      <c r="BQ284" s="700"/>
      <c r="BR284" s="700"/>
      <c r="BS284" s="700"/>
      <c r="BT284" s="700"/>
      <c r="BU284" s="700"/>
      <c r="BV284" s="700"/>
      <c r="BW284" s="700"/>
      <c r="BX284" s="735" t="s">
        <v>1290</v>
      </c>
      <c r="BY284" s="735"/>
      <c r="BZ284" s="735"/>
      <c r="CA284" s="735"/>
      <c r="CB284" s="735"/>
      <c r="CC284" s="735"/>
      <c r="CD284" s="735"/>
      <c r="CE284" s="735"/>
      <c r="CF284" s="735"/>
      <c r="CG284" s="735"/>
      <c r="CH284" s="735"/>
      <c r="CI284" s="735"/>
      <c r="CJ284" s="107"/>
    </row>
    <row r="285" spans="4:88" ht="14.25" customHeight="1" x14ac:dyDescent="0.35">
      <c r="D285" s="452">
        <v>31</v>
      </c>
      <c r="E285" s="472"/>
      <c r="F285" s="449"/>
      <c r="G285" s="449"/>
      <c r="H285" s="449"/>
      <c r="I285" s="449"/>
      <c r="J285" s="449"/>
      <c r="K285" s="449"/>
      <c r="L285" s="449"/>
      <c r="M285" s="449"/>
      <c r="N285" s="449"/>
      <c r="O285" s="448"/>
      <c r="P285" s="448"/>
      <c r="Q285" s="448"/>
      <c r="R285" s="448"/>
      <c r="S285" s="448"/>
      <c r="T285" s="448"/>
      <c r="U285" s="448"/>
      <c r="V285" s="448"/>
      <c r="W285" s="448"/>
      <c r="X285" s="448"/>
      <c r="Y285" s="448"/>
      <c r="Z285" s="448"/>
      <c r="AA285" s="448"/>
      <c r="AB285" s="448"/>
      <c r="AC285" s="448"/>
      <c r="AD285" s="448"/>
      <c r="AE285" s="448"/>
      <c r="AF285" s="448"/>
      <c r="AG285" s="448"/>
      <c r="AH285" s="448"/>
      <c r="AI285" s="448"/>
      <c r="AJ285" s="448"/>
      <c r="AK285" s="448"/>
      <c r="AL285" s="448"/>
      <c r="AM285" s="448"/>
      <c r="AN285" s="448"/>
      <c r="AO285" s="448"/>
      <c r="AP285" s="183"/>
      <c r="AQ285" s="30"/>
      <c r="AR285" s="20"/>
      <c r="AS285" s="715"/>
      <c r="AT285" s="715"/>
      <c r="AU285" s="715"/>
      <c r="AV285" s="715"/>
      <c r="AW285" s="715"/>
      <c r="AX285" s="715"/>
      <c r="AY285" s="715"/>
      <c r="AZ285" s="715"/>
      <c r="BA285" s="715"/>
      <c r="BB285" s="715"/>
      <c r="BC285" s="715"/>
      <c r="BD285" s="715"/>
      <c r="BE285" s="715"/>
      <c r="BF285" s="715"/>
      <c r="BG285" s="715"/>
      <c r="BH285" s="715"/>
      <c r="BI285" s="715"/>
      <c r="BJ285" s="715"/>
      <c r="BK285" s="715"/>
      <c r="BL285" s="715"/>
      <c r="BM285" s="715"/>
      <c r="BN285" s="715"/>
      <c r="BO285" s="715"/>
      <c r="BP285" s="700"/>
      <c r="BQ285" s="700"/>
      <c r="BR285" s="700"/>
      <c r="BS285" s="700"/>
      <c r="BT285" s="700"/>
      <c r="BU285" s="700"/>
      <c r="BV285" s="700"/>
      <c r="BW285" s="700"/>
      <c r="BX285" s="735"/>
      <c r="BY285" s="735"/>
      <c r="BZ285" s="735"/>
      <c r="CA285" s="735"/>
      <c r="CB285" s="735"/>
      <c r="CC285" s="735"/>
      <c r="CD285" s="735"/>
      <c r="CE285" s="735"/>
      <c r="CF285" s="735"/>
      <c r="CG285" s="735"/>
      <c r="CH285" s="735"/>
      <c r="CI285" s="735"/>
      <c r="CJ285" s="21"/>
    </row>
    <row r="286" spans="4:88" ht="14.25" customHeight="1" x14ac:dyDescent="0.35">
      <c r="D286" s="452">
        <v>32</v>
      </c>
      <c r="E286" s="472"/>
      <c r="F286" s="449"/>
      <c r="G286" s="449"/>
      <c r="H286" s="449"/>
      <c r="I286" s="449"/>
      <c r="J286" s="449"/>
      <c r="K286" s="449"/>
      <c r="L286" s="449"/>
      <c r="M286" s="449"/>
      <c r="N286" s="449"/>
      <c r="O286" s="448"/>
      <c r="P286" s="448"/>
      <c r="Q286" s="448"/>
      <c r="R286" s="448"/>
      <c r="S286" s="448"/>
      <c r="T286" s="448"/>
      <c r="U286" s="448"/>
      <c r="V286" s="448"/>
      <c r="W286" s="448"/>
      <c r="X286" s="448"/>
      <c r="Y286" s="448"/>
      <c r="Z286" s="448"/>
      <c r="AA286" s="448"/>
      <c r="AB286" s="448"/>
      <c r="AC286" s="448"/>
      <c r="AD286" s="448"/>
      <c r="AE286" s="448"/>
      <c r="AF286" s="448"/>
      <c r="AG286" s="448"/>
      <c r="AH286" s="448"/>
      <c r="AI286" s="448"/>
      <c r="AJ286" s="448"/>
      <c r="AK286" s="448"/>
      <c r="AL286" s="448"/>
      <c r="AM286" s="448"/>
      <c r="AN286" s="448"/>
      <c r="AO286" s="448"/>
      <c r="AP286" s="183"/>
      <c r="AQ286" s="30"/>
      <c r="AR286" s="20"/>
      <c r="AS286" s="46" t="s">
        <v>343</v>
      </c>
      <c r="AT286" s="28"/>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c r="CE286" s="46"/>
      <c r="CF286" s="46"/>
      <c r="CG286" s="46"/>
      <c r="CH286" s="46"/>
      <c r="CI286" s="46"/>
      <c r="CJ286" s="44"/>
    </row>
    <row r="287" spans="4:88" ht="14.25" customHeight="1" x14ac:dyDescent="0.35">
      <c r="D287" s="452">
        <v>33</v>
      </c>
      <c r="E287" s="472"/>
      <c r="F287" s="449"/>
      <c r="G287" s="449"/>
      <c r="H287" s="449"/>
      <c r="I287" s="449"/>
      <c r="J287" s="449"/>
      <c r="K287" s="449"/>
      <c r="L287" s="449"/>
      <c r="M287" s="449"/>
      <c r="N287" s="449"/>
      <c r="O287" s="448"/>
      <c r="P287" s="448"/>
      <c r="Q287" s="448"/>
      <c r="R287" s="448"/>
      <c r="S287" s="448"/>
      <c r="T287" s="448"/>
      <c r="U287" s="448"/>
      <c r="V287" s="448"/>
      <c r="W287" s="448"/>
      <c r="X287" s="448"/>
      <c r="Y287" s="448"/>
      <c r="Z287" s="448"/>
      <c r="AA287" s="448"/>
      <c r="AB287" s="448"/>
      <c r="AC287" s="448"/>
      <c r="AD287" s="448"/>
      <c r="AE287" s="448"/>
      <c r="AF287" s="448"/>
      <c r="AG287" s="448"/>
      <c r="AH287" s="448"/>
      <c r="AI287" s="448"/>
      <c r="AJ287" s="448"/>
      <c r="AK287" s="448"/>
      <c r="AL287" s="448"/>
      <c r="AM287" s="448"/>
      <c r="AN287" s="448"/>
      <c r="AO287" s="448"/>
      <c r="AP287" s="183"/>
      <c r="AQ287" s="30"/>
      <c r="AR287" s="33"/>
      <c r="AS287" s="34"/>
      <c r="AT287" s="34"/>
      <c r="AU287" s="34"/>
      <c r="AV287" s="34"/>
      <c r="AW287" s="34"/>
      <c r="AX287" s="34"/>
      <c r="AY287" s="34"/>
      <c r="AZ287" s="34"/>
      <c r="BA287" s="34"/>
      <c r="BB287" s="34"/>
      <c r="BC287" s="35"/>
      <c r="BD287" s="35"/>
      <c r="BE287" s="35"/>
      <c r="BF287" s="35"/>
      <c r="BG287" s="35"/>
      <c r="BH287" s="35"/>
      <c r="BI287" s="35"/>
      <c r="BJ287" s="35"/>
      <c r="BK287" s="35"/>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4"/>
    </row>
    <row r="288" spans="4:88" ht="14.25" customHeight="1" x14ac:dyDescent="0.35">
      <c r="D288" s="452">
        <v>34</v>
      </c>
      <c r="E288" s="472"/>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row>
    <row r="289" spans="4:90" ht="14.25" customHeight="1" x14ac:dyDescent="0.35">
      <c r="D289" s="8" t="s">
        <v>40</v>
      </c>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row>
    <row r="290" spans="4:90" ht="14.25" customHeight="1" x14ac:dyDescent="0.35">
      <c r="E290" s="100"/>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96"/>
      <c r="AE290" s="296"/>
      <c r="AF290" s="296"/>
      <c r="AG290" s="296"/>
      <c r="AH290" s="296"/>
      <c r="AI290" s="296"/>
      <c r="AJ290" s="296"/>
      <c r="AK290" s="296"/>
      <c r="AL290" s="296"/>
      <c r="AM290" s="296"/>
      <c r="AN290" s="296"/>
      <c r="AO290" s="296"/>
      <c r="AP290" s="296"/>
      <c r="AQ290" s="7"/>
      <c r="AR290" s="564" t="s">
        <v>87</v>
      </c>
      <c r="AS290" s="564"/>
      <c r="AT290" s="564"/>
      <c r="AU290" s="564"/>
      <c r="AV290" s="564"/>
      <c r="AW290" s="564"/>
      <c r="AX290" s="564"/>
      <c r="AY290" s="564"/>
      <c r="AZ290" s="564"/>
      <c r="BA290" s="564"/>
      <c r="BB290" s="564"/>
      <c r="BC290" s="564"/>
      <c r="BD290" s="564"/>
      <c r="BE290" s="564"/>
      <c r="BF290" s="564"/>
      <c r="BG290" s="564"/>
      <c r="BH290" s="564"/>
      <c r="BI290" s="564"/>
      <c r="BJ290" s="564"/>
      <c r="BK290" s="564"/>
      <c r="BL290" s="564"/>
      <c r="BM290" s="564"/>
      <c r="BN290" s="564"/>
      <c r="BO290" s="564"/>
      <c r="BP290" s="564"/>
      <c r="BQ290" s="564"/>
      <c r="BR290" s="564"/>
      <c r="BS290" s="564"/>
      <c r="BT290" s="564"/>
      <c r="BU290" s="564"/>
      <c r="BV290" s="564"/>
      <c r="BW290" s="564"/>
      <c r="BX290" s="564"/>
      <c r="BY290" s="564"/>
      <c r="BZ290" s="564"/>
      <c r="CA290" s="564"/>
      <c r="CB290" s="564"/>
      <c r="CC290" s="564"/>
      <c r="CD290" s="564"/>
      <c r="CE290" s="564"/>
      <c r="CF290" s="564"/>
      <c r="CG290" s="564"/>
      <c r="CH290" s="564"/>
      <c r="CI290" s="564"/>
      <c r="CJ290" s="564"/>
      <c r="CK290" s="7"/>
      <c r="CL290" s="119"/>
    </row>
    <row r="291" spans="4:90" ht="14.25" customHeight="1" x14ac:dyDescent="0.35">
      <c r="D291" s="296" t="s">
        <v>85</v>
      </c>
      <c r="E291" s="296"/>
      <c r="F291" s="312"/>
      <c r="G291" s="312"/>
      <c r="H291" s="312"/>
      <c r="I291" s="312"/>
      <c r="J291" s="312"/>
      <c r="K291" s="312"/>
      <c r="L291" s="312"/>
      <c r="M291" s="312"/>
      <c r="N291" s="312"/>
      <c r="O291" s="312"/>
      <c r="P291" s="312"/>
      <c r="Q291" s="312"/>
      <c r="R291" s="312"/>
      <c r="S291" s="312"/>
      <c r="T291" s="312"/>
      <c r="U291" s="312"/>
      <c r="V291" s="312"/>
      <c r="W291" s="312"/>
      <c r="X291" s="312"/>
      <c r="Y291" s="312"/>
      <c r="Z291" s="312"/>
      <c r="AA291" s="312"/>
      <c r="AB291" s="312"/>
      <c r="AC291" s="312"/>
      <c r="AD291" s="312"/>
      <c r="AE291" s="312"/>
      <c r="AF291" s="312"/>
      <c r="AG291" s="312"/>
      <c r="AH291" s="312"/>
      <c r="AI291" s="312"/>
      <c r="AJ291" s="312"/>
      <c r="AK291" s="312"/>
      <c r="AL291" s="312"/>
      <c r="AM291" s="312"/>
      <c r="AN291" s="312"/>
      <c r="AO291" s="312"/>
      <c r="AP291" s="312"/>
      <c r="AQ291" s="7"/>
      <c r="AR291" s="564"/>
      <c r="AS291" s="564"/>
      <c r="AT291" s="564"/>
      <c r="AU291" s="564"/>
      <c r="AV291" s="564"/>
      <c r="AW291" s="564"/>
      <c r="AX291" s="564"/>
      <c r="AY291" s="564"/>
      <c r="AZ291" s="564"/>
      <c r="BA291" s="564"/>
      <c r="BB291" s="564"/>
      <c r="BC291" s="564"/>
      <c r="BD291" s="564"/>
      <c r="BE291" s="564"/>
      <c r="BF291" s="564"/>
      <c r="BG291" s="564"/>
      <c r="BH291" s="564"/>
      <c r="BI291" s="564"/>
      <c r="BJ291" s="564"/>
      <c r="BK291" s="564"/>
      <c r="BL291" s="564"/>
      <c r="BM291" s="564"/>
      <c r="BN291" s="564"/>
      <c r="BO291" s="564"/>
      <c r="BP291" s="564"/>
      <c r="BQ291" s="564"/>
      <c r="BR291" s="564"/>
      <c r="BS291" s="564"/>
      <c r="BT291" s="564"/>
      <c r="BU291" s="564"/>
      <c r="BV291" s="564"/>
      <c r="BW291" s="564"/>
      <c r="BX291" s="564"/>
      <c r="BY291" s="564"/>
      <c r="BZ291" s="564"/>
      <c r="CA291" s="564"/>
      <c r="CB291" s="564"/>
      <c r="CC291" s="564"/>
      <c r="CD291" s="564"/>
      <c r="CE291" s="564"/>
      <c r="CF291" s="564"/>
      <c r="CG291" s="564"/>
      <c r="CH291" s="564"/>
      <c r="CI291" s="564"/>
      <c r="CJ291" s="564"/>
      <c r="CK291" s="7"/>
      <c r="CL291" s="119"/>
    </row>
    <row r="292" spans="4:90" ht="14.25" customHeight="1" x14ac:dyDescent="0.35">
      <c r="D292" s="312"/>
      <c r="E292" s="312"/>
      <c r="F292" s="278"/>
      <c r="G292" s="278"/>
      <c r="H292" s="278"/>
      <c r="I292" s="278"/>
      <c r="J292" s="278"/>
      <c r="K292" s="278"/>
      <c r="L292" s="278"/>
      <c r="M292" s="278"/>
      <c r="N292" s="278"/>
      <c r="O292" s="278"/>
      <c r="P292" s="278"/>
      <c r="Q292" s="278"/>
      <c r="R292" s="278"/>
      <c r="S292" s="278"/>
      <c r="T292" s="278"/>
      <c r="U292" s="278"/>
      <c r="V292" s="451" t="s">
        <v>39</v>
      </c>
      <c r="W292" s="451"/>
      <c r="X292" s="451"/>
      <c r="Y292" s="451"/>
      <c r="Z292" s="451"/>
      <c r="AA292" s="451"/>
      <c r="AB292" s="451"/>
      <c r="AC292" s="451"/>
      <c r="AD292" s="451"/>
      <c r="AE292" s="451"/>
      <c r="AF292" s="451"/>
      <c r="AG292" s="451"/>
      <c r="AH292" s="480" t="s">
        <v>32</v>
      </c>
      <c r="AI292" s="480"/>
      <c r="AJ292" s="480"/>
      <c r="AK292" s="480"/>
      <c r="AL292" s="480"/>
      <c r="AM292" s="480"/>
      <c r="AN292" s="480"/>
      <c r="AO292" s="480"/>
      <c r="AP292" s="480"/>
      <c r="AQ292" s="41"/>
      <c r="AR292" s="551" t="s">
        <v>44</v>
      </c>
      <c r="AS292" s="552"/>
      <c r="AT292" s="552"/>
      <c r="AU292" s="552"/>
      <c r="AV292" s="552"/>
      <c r="AW292" s="552"/>
      <c r="AX292" s="552"/>
      <c r="AY292" s="552"/>
      <c r="AZ292" s="552"/>
      <c r="BA292" s="552"/>
      <c r="BB292" s="552"/>
      <c r="BC292" s="552"/>
      <c r="BD292" s="552"/>
      <c r="BE292" s="552"/>
      <c r="BF292" s="552"/>
      <c r="BG292" s="552"/>
      <c r="BH292" s="552"/>
      <c r="BI292" s="552"/>
      <c r="BJ292" s="552"/>
      <c r="BK292" s="552"/>
      <c r="BL292" s="552"/>
      <c r="BM292" s="552"/>
      <c r="BN292" s="552"/>
      <c r="BO292" s="552"/>
      <c r="BP292" s="451" t="s">
        <v>20</v>
      </c>
      <c r="BQ292" s="451"/>
      <c r="BR292" s="451"/>
      <c r="BS292" s="451"/>
      <c r="BT292" s="451"/>
      <c r="BU292" s="451"/>
      <c r="BV292" s="451"/>
      <c r="BW292" s="451"/>
      <c r="BX292" s="451"/>
      <c r="BY292" s="451"/>
      <c r="BZ292" s="451"/>
      <c r="CA292" s="451"/>
      <c r="CB292" s="451"/>
      <c r="CC292" s="451"/>
      <c r="CD292" s="451"/>
      <c r="CE292" s="451"/>
      <c r="CF292" s="451"/>
      <c r="CG292" s="451"/>
      <c r="CH292" s="451"/>
      <c r="CI292" s="451"/>
      <c r="CJ292" s="451"/>
      <c r="CK292" s="5"/>
      <c r="CL292" s="113"/>
    </row>
    <row r="293" spans="4:90" ht="14.25" customHeight="1" x14ac:dyDescent="0.35">
      <c r="D293" s="278" t="s">
        <v>38</v>
      </c>
      <c r="E293" s="278"/>
      <c r="F293" s="278"/>
      <c r="G293" s="278"/>
      <c r="H293" s="278"/>
      <c r="I293" s="278"/>
      <c r="J293" s="278"/>
      <c r="K293" s="278"/>
      <c r="L293" s="278"/>
      <c r="M293" s="278"/>
      <c r="N293" s="278"/>
      <c r="O293" s="278"/>
      <c r="P293" s="278"/>
      <c r="Q293" s="278"/>
      <c r="R293" s="278"/>
      <c r="S293" s="278"/>
      <c r="T293" s="278"/>
      <c r="U293" s="278"/>
      <c r="V293" s="451"/>
      <c r="W293" s="451"/>
      <c r="X293" s="451"/>
      <c r="Y293" s="451"/>
      <c r="Z293" s="451"/>
      <c r="AA293" s="451"/>
      <c r="AB293" s="451"/>
      <c r="AC293" s="451"/>
      <c r="AD293" s="451"/>
      <c r="AE293" s="451"/>
      <c r="AF293" s="451"/>
      <c r="AG293" s="451"/>
      <c r="AH293" s="480"/>
      <c r="AI293" s="480"/>
      <c r="AJ293" s="480"/>
      <c r="AK293" s="480"/>
      <c r="AL293" s="480"/>
      <c r="AM293" s="480"/>
      <c r="AN293" s="480"/>
      <c r="AO293" s="480"/>
      <c r="AP293" s="480"/>
      <c r="AQ293" s="41"/>
      <c r="AR293" s="451" t="s">
        <v>45</v>
      </c>
      <c r="AS293" s="451"/>
      <c r="AT293" s="451"/>
      <c r="AU293" s="451"/>
      <c r="AV293" s="451"/>
      <c r="AW293" s="451"/>
      <c r="AX293" s="451"/>
      <c r="AY293" s="451"/>
      <c r="AZ293" s="451"/>
      <c r="BA293" s="451"/>
      <c r="BB293" s="650" t="s">
        <v>109</v>
      </c>
      <c r="BC293" s="651"/>
      <c r="BD293" s="651"/>
      <c r="BE293" s="651"/>
      <c r="BF293" s="651"/>
      <c r="BG293" s="651"/>
      <c r="BH293" s="651"/>
      <c r="BI293" s="651"/>
      <c r="BJ293" s="651"/>
      <c r="BK293" s="651"/>
      <c r="BL293" s="651"/>
      <c r="BM293" s="651"/>
      <c r="BN293" s="651"/>
      <c r="BO293" s="651"/>
      <c r="BP293" s="451"/>
      <c r="BQ293" s="451"/>
      <c r="BR293" s="451"/>
      <c r="BS293" s="451"/>
      <c r="BT293" s="451"/>
      <c r="BU293" s="451"/>
      <c r="BV293" s="451"/>
      <c r="BW293" s="451"/>
      <c r="BX293" s="451"/>
      <c r="BY293" s="451"/>
      <c r="BZ293" s="451"/>
      <c r="CA293" s="451"/>
      <c r="CB293" s="451"/>
      <c r="CC293" s="451"/>
      <c r="CD293" s="451"/>
      <c r="CE293" s="451"/>
      <c r="CF293" s="451"/>
      <c r="CG293" s="451"/>
      <c r="CH293" s="451"/>
      <c r="CI293" s="451"/>
      <c r="CJ293" s="451"/>
      <c r="CK293" s="5"/>
      <c r="CL293" s="113"/>
    </row>
    <row r="294" spans="4:90" ht="14.25" customHeight="1" x14ac:dyDescent="0.35">
      <c r="D294" s="278"/>
      <c r="E294" s="278"/>
      <c r="F294" s="255"/>
      <c r="G294" s="255"/>
      <c r="H294" s="255"/>
      <c r="I294" s="255"/>
      <c r="J294" s="255"/>
      <c r="K294" s="255"/>
      <c r="L294" s="255"/>
      <c r="M294" s="255"/>
      <c r="N294" s="255"/>
      <c r="O294" s="255"/>
      <c r="P294" s="255"/>
      <c r="Q294" s="255"/>
      <c r="R294" s="255"/>
      <c r="S294" s="255"/>
      <c r="T294" s="255"/>
      <c r="U294" s="255"/>
      <c r="V294" s="470" t="s">
        <v>684</v>
      </c>
      <c r="W294" s="470"/>
      <c r="X294" s="470"/>
      <c r="Y294" s="470"/>
      <c r="Z294" s="470"/>
      <c r="AA294" s="470"/>
      <c r="AB294" s="470"/>
      <c r="AC294" s="470"/>
      <c r="AD294" s="470"/>
      <c r="AE294" s="470"/>
      <c r="AF294" s="470"/>
      <c r="AG294" s="470"/>
      <c r="AH294" s="667" t="s">
        <v>685</v>
      </c>
      <c r="AI294" s="470"/>
      <c r="AJ294" s="470"/>
      <c r="AK294" s="470"/>
      <c r="AL294" s="470"/>
      <c r="AM294" s="470"/>
      <c r="AN294" s="470"/>
      <c r="AO294" s="470"/>
      <c r="AP294" s="470"/>
      <c r="AQ294" s="47"/>
      <c r="AR294" s="451"/>
      <c r="AS294" s="451"/>
      <c r="AT294" s="451"/>
      <c r="AU294" s="451"/>
      <c r="AV294" s="451"/>
      <c r="AW294" s="451"/>
      <c r="AX294" s="451"/>
      <c r="AY294" s="451"/>
      <c r="AZ294" s="451"/>
      <c r="BA294" s="451"/>
      <c r="BB294" s="652"/>
      <c r="BC294" s="653"/>
      <c r="BD294" s="653"/>
      <c r="BE294" s="653"/>
      <c r="BF294" s="653"/>
      <c r="BG294" s="653"/>
      <c r="BH294" s="653"/>
      <c r="BI294" s="653"/>
      <c r="BJ294" s="653"/>
      <c r="BK294" s="653"/>
      <c r="BL294" s="653"/>
      <c r="BM294" s="653"/>
      <c r="BN294" s="653"/>
      <c r="BO294" s="653"/>
      <c r="BP294" s="451"/>
      <c r="BQ294" s="451"/>
      <c r="BR294" s="451"/>
      <c r="BS294" s="451"/>
      <c r="BT294" s="451"/>
      <c r="BU294" s="451"/>
      <c r="BV294" s="451"/>
      <c r="BW294" s="451"/>
      <c r="BX294" s="451"/>
      <c r="BY294" s="451"/>
      <c r="BZ294" s="451"/>
      <c r="CA294" s="451"/>
      <c r="CB294" s="451"/>
      <c r="CC294" s="451"/>
      <c r="CD294" s="451"/>
      <c r="CE294" s="451"/>
      <c r="CF294" s="451"/>
      <c r="CG294" s="451"/>
      <c r="CH294" s="451"/>
      <c r="CI294" s="451"/>
      <c r="CJ294" s="451"/>
      <c r="CK294" s="5"/>
      <c r="CL294" s="113"/>
    </row>
    <row r="295" spans="4:90" ht="23.25" customHeight="1" x14ac:dyDescent="0.35">
      <c r="D295" s="255" t="s">
        <v>683</v>
      </c>
      <c r="E295" s="255"/>
      <c r="F295" s="255"/>
      <c r="G295" s="255"/>
      <c r="H295" s="255"/>
      <c r="I295" s="255"/>
      <c r="J295" s="255"/>
      <c r="K295" s="255"/>
      <c r="L295" s="255"/>
      <c r="M295" s="255"/>
      <c r="N295" s="255"/>
      <c r="O295" s="255"/>
      <c r="P295" s="255"/>
      <c r="Q295" s="255"/>
      <c r="R295" s="255"/>
      <c r="S295" s="255"/>
      <c r="T295" s="255"/>
      <c r="U295" s="255"/>
      <c r="V295" s="470"/>
      <c r="W295" s="470"/>
      <c r="X295" s="470"/>
      <c r="Y295" s="470"/>
      <c r="Z295" s="470"/>
      <c r="AA295" s="470"/>
      <c r="AB295" s="470"/>
      <c r="AC295" s="470"/>
      <c r="AD295" s="470"/>
      <c r="AE295" s="470"/>
      <c r="AF295" s="470"/>
      <c r="AG295" s="470"/>
      <c r="AH295" s="470"/>
      <c r="AI295" s="470"/>
      <c r="AJ295" s="470"/>
      <c r="AK295" s="470"/>
      <c r="AL295" s="470"/>
      <c r="AM295" s="470"/>
      <c r="AN295" s="470"/>
      <c r="AO295" s="470"/>
      <c r="AP295" s="470"/>
      <c r="AQ295" s="47"/>
      <c r="AR295" s="471" t="s">
        <v>925</v>
      </c>
      <c r="AS295" s="471" t="s">
        <v>925</v>
      </c>
      <c r="AT295" s="471" t="s">
        <v>925</v>
      </c>
      <c r="AU295" s="471" t="s">
        <v>925</v>
      </c>
      <c r="AV295" s="471" t="s">
        <v>925</v>
      </c>
      <c r="AW295" s="471" t="s">
        <v>925</v>
      </c>
      <c r="AX295" s="471" t="s">
        <v>925</v>
      </c>
      <c r="AY295" s="471" t="s">
        <v>925</v>
      </c>
      <c r="AZ295" s="471" t="s">
        <v>925</v>
      </c>
      <c r="BA295" s="471" t="s">
        <v>925</v>
      </c>
      <c r="BB295" s="443">
        <v>49.9</v>
      </c>
      <c r="BC295" s="444">
        <v>49.9</v>
      </c>
      <c r="BD295" s="444">
        <v>49.9</v>
      </c>
      <c r="BE295" s="444">
        <v>49.9</v>
      </c>
      <c r="BF295" s="444">
        <v>49.9</v>
      </c>
      <c r="BG295" s="444">
        <v>49.9</v>
      </c>
      <c r="BH295" s="444">
        <v>49.9</v>
      </c>
      <c r="BI295" s="444">
        <v>49.9</v>
      </c>
      <c r="BJ295" s="444">
        <v>49.9</v>
      </c>
      <c r="BK295" s="444">
        <v>49.9</v>
      </c>
      <c r="BL295" s="444">
        <v>49.9</v>
      </c>
      <c r="BM295" s="444">
        <v>49.9</v>
      </c>
      <c r="BN295" s="444">
        <v>49.9</v>
      </c>
      <c r="BO295" s="445">
        <v>49.9</v>
      </c>
      <c r="BP295" s="471" t="s">
        <v>927</v>
      </c>
      <c r="BQ295" s="471" t="s">
        <v>927</v>
      </c>
      <c r="BR295" s="471" t="s">
        <v>927</v>
      </c>
      <c r="BS295" s="471" t="s">
        <v>927</v>
      </c>
      <c r="BT295" s="471" t="s">
        <v>927</v>
      </c>
      <c r="BU295" s="471" t="s">
        <v>927</v>
      </c>
      <c r="BV295" s="471" t="s">
        <v>927</v>
      </c>
      <c r="BW295" s="471" t="s">
        <v>927</v>
      </c>
      <c r="BX295" s="471" t="s">
        <v>927</v>
      </c>
      <c r="BY295" s="471" t="s">
        <v>927</v>
      </c>
      <c r="BZ295" s="471" t="s">
        <v>927</v>
      </c>
      <c r="CA295" s="471" t="s">
        <v>927</v>
      </c>
      <c r="CB295" s="471" t="s">
        <v>927</v>
      </c>
      <c r="CC295" s="471" t="s">
        <v>927</v>
      </c>
      <c r="CD295" s="471" t="s">
        <v>927</v>
      </c>
      <c r="CE295" s="471" t="s">
        <v>927</v>
      </c>
      <c r="CF295" s="471" t="s">
        <v>927</v>
      </c>
      <c r="CG295" s="471" t="s">
        <v>927</v>
      </c>
      <c r="CH295" s="471" t="s">
        <v>927</v>
      </c>
      <c r="CI295" s="471" t="s">
        <v>927</v>
      </c>
      <c r="CJ295" s="471" t="s">
        <v>927</v>
      </c>
      <c r="CK295" s="6"/>
      <c r="CL295" s="114"/>
    </row>
    <row r="296" spans="4:90" ht="14.25" customHeight="1" x14ac:dyDescent="0.35">
      <c r="D296" s="255"/>
      <c r="E296" s="255"/>
      <c r="F296" s="255"/>
      <c r="G296" s="255"/>
      <c r="H296" s="255"/>
      <c r="I296" s="255"/>
      <c r="J296" s="255"/>
      <c r="K296" s="255"/>
      <c r="L296" s="255"/>
      <c r="M296" s="255"/>
      <c r="N296" s="255"/>
      <c r="O296" s="255"/>
      <c r="P296" s="255"/>
      <c r="Q296" s="255"/>
      <c r="R296" s="255"/>
      <c r="S296" s="255"/>
      <c r="T296" s="255"/>
      <c r="U296" s="255"/>
      <c r="V296" s="470" t="s">
        <v>687</v>
      </c>
      <c r="W296" s="470"/>
      <c r="X296" s="470"/>
      <c r="Y296" s="470"/>
      <c r="Z296" s="470"/>
      <c r="AA296" s="470"/>
      <c r="AB296" s="470"/>
      <c r="AC296" s="470"/>
      <c r="AD296" s="470"/>
      <c r="AE296" s="470"/>
      <c r="AF296" s="470"/>
      <c r="AG296" s="470"/>
      <c r="AH296" s="667" t="s">
        <v>688</v>
      </c>
      <c r="AI296" s="470"/>
      <c r="AJ296" s="470"/>
      <c r="AK296" s="470"/>
      <c r="AL296" s="470"/>
      <c r="AM296" s="470"/>
      <c r="AN296" s="470"/>
      <c r="AO296" s="470"/>
      <c r="AP296" s="470"/>
      <c r="AQ296" s="47"/>
      <c r="AR296" s="471" t="s">
        <v>925</v>
      </c>
      <c r="AS296" s="471" t="s">
        <v>925</v>
      </c>
      <c r="AT296" s="471" t="s">
        <v>925</v>
      </c>
      <c r="AU296" s="471" t="s">
        <v>925</v>
      </c>
      <c r="AV296" s="471" t="s">
        <v>925</v>
      </c>
      <c r="AW296" s="471" t="s">
        <v>925</v>
      </c>
      <c r="AX296" s="471" t="s">
        <v>925</v>
      </c>
      <c r="AY296" s="471" t="s">
        <v>925</v>
      </c>
      <c r="AZ296" s="471" t="s">
        <v>925</v>
      </c>
      <c r="BA296" s="471" t="s">
        <v>925</v>
      </c>
      <c r="BB296" s="443">
        <v>125.5</v>
      </c>
      <c r="BC296" s="444">
        <v>125.5</v>
      </c>
      <c r="BD296" s="444">
        <v>125.5</v>
      </c>
      <c r="BE296" s="444">
        <v>125.5</v>
      </c>
      <c r="BF296" s="444">
        <v>125.5</v>
      </c>
      <c r="BG296" s="444">
        <v>125.5</v>
      </c>
      <c r="BH296" s="444">
        <v>125.5</v>
      </c>
      <c r="BI296" s="444">
        <v>125.5</v>
      </c>
      <c r="BJ296" s="444">
        <v>125.5</v>
      </c>
      <c r="BK296" s="444">
        <v>125.5</v>
      </c>
      <c r="BL296" s="444">
        <v>125.5</v>
      </c>
      <c r="BM296" s="444">
        <v>125.5</v>
      </c>
      <c r="BN296" s="444">
        <v>125.5</v>
      </c>
      <c r="BO296" s="445">
        <v>125.5</v>
      </c>
      <c r="BP296" s="471" t="s">
        <v>928</v>
      </c>
      <c r="BQ296" s="471" t="s">
        <v>928</v>
      </c>
      <c r="BR296" s="471" t="s">
        <v>928</v>
      </c>
      <c r="BS296" s="471" t="s">
        <v>928</v>
      </c>
      <c r="BT296" s="471" t="s">
        <v>928</v>
      </c>
      <c r="BU296" s="471" t="s">
        <v>928</v>
      </c>
      <c r="BV296" s="471" t="s">
        <v>928</v>
      </c>
      <c r="BW296" s="471" t="s">
        <v>928</v>
      </c>
      <c r="BX296" s="471" t="s">
        <v>928</v>
      </c>
      <c r="BY296" s="471" t="s">
        <v>928</v>
      </c>
      <c r="BZ296" s="471" t="s">
        <v>928</v>
      </c>
      <c r="CA296" s="471" t="s">
        <v>928</v>
      </c>
      <c r="CB296" s="471" t="s">
        <v>928</v>
      </c>
      <c r="CC296" s="471" t="s">
        <v>928</v>
      </c>
      <c r="CD296" s="471" t="s">
        <v>928</v>
      </c>
      <c r="CE296" s="471" t="s">
        <v>928</v>
      </c>
      <c r="CF296" s="471" t="s">
        <v>928</v>
      </c>
      <c r="CG296" s="471" t="s">
        <v>928</v>
      </c>
      <c r="CH296" s="471" t="s">
        <v>928</v>
      </c>
      <c r="CI296" s="471" t="s">
        <v>928</v>
      </c>
      <c r="CJ296" s="471" t="s">
        <v>928</v>
      </c>
      <c r="CK296" s="6"/>
      <c r="CL296" s="114"/>
    </row>
    <row r="297" spans="4:90" ht="14.25" customHeight="1" x14ac:dyDescent="0.35">
      <c r="D297" s="255" t="s">
        <v>686</v>
      </c>
      <c r="E297" s="255"/>
      <c r="F297" s="255"/>
      <c r="G297" s="255"/>
      <c r="H297" s="255"/>
      <c r="I297" s="255"/>
      <c r="J297" s="255"/>
      <c r="K297" s="255"/>
      <c r="L297" s="255"/>
      <c r="M297" s="255"/>
      <c r="N297" s="255"/>
      <c r="O297" s="255"/>
      <c r="P297" s="255"/>
      <c r="Q297" s="255"/>
      <c r="R297" s="255"/>
      <c r="S297" s="255"/>
      <c r="T297" s="255"/>
      <c r="U297" s="255"/>
      <c r="V297" s="470"/>
      <c r="W297" s="470"/>
      <c r="X297" s="470"/>
      <c r="Y297" s="470"/>
      <c r="Z297" s="470"/>
      <c r="AA297" s="470"/>
      <c r="AB297" s="470"/>
      <c r="AC297" s="470"/>
      <c r="AD297" s="470"/>
      <c r="AE297" s="470"/>
      <c r="AF297" s="470"/>
      <c r="AG297" s="470"/>
      <c r="AH297" s="470"/>
      <c r="AI297" s="470"/>
      <c r="AJ297" s="470"/>
      <c r="AK297" s="470"/>
      <c r="AL297" s="470"/>
      <c r="AM297" s="470"/>
      <c r="AN297" s="470"/>
      <c r="AO297" s="470"/>
      <c r="AP297" s="470"/>
      <c r="AQ297" s="47"/>
      <c r="AR297" s="471" t="s">
        <v>925</v>
      </c>
      <c r="AS297" s="471" t="s">
        <v>925</v>
      </c>
      <c r="AT297" s="471" t="s">
        <v>925</v>
      </c>
      <c r="AU297" s="471" t="s">
        <v>925</v>
      </c>
      <c r="AV297" s="471" t="s">
        <v>925</v>
      </c>
      <c r="AW297" s="471" t="s">
        <v>925</v>
      </c>
      <c r="AX297" s="471" t="s">
        <v>925</v>
      </c>
      <c r="AY297" s="471" t="s">
        <v>925</v>
      </c>
      <c r="AZ297" s="471" t="s">
        <v>925</v>
      </c>
      <c r="BA297" s="471" t="s">
        <v>925</v>
      </c>
      <c r="BB297" s="443">
        <v>8.1</v>
      </c>
      <c r="BC297" s="444">
        <v>8.1</v>
      </c>
      <c r="BD297" s="444">
        <v>8.1</v>
      </c>
      <c r="BE297" s="444">
        <v>8.1</v>
      </c>
      <c r="BF297" s="444">
        <v>8.1</v>
      </c>
      <c r="BG297" s="444">
        <v>8.1</v>
      </c>
      <c r="BH297" s="444">
        <v>8.1</v>
      </c>
      <c r="BI297" s="444">
        <v>8.1</v>
      </c>
      <c r="BJ297" s="444">
        <v>8.1</v>
      </c>
      <c r="BK297" s="444">
        <v>8.1</v>
      </c>
      <c r="BL297" s="444">
        <v>8.1</v>
      </c>
      <c r="BM297" s="444">
        <v>8.1</v>
      </c>
      <c r="BN297" s="444">
        <v>8.1</v>
      </c>
      <c r="BO297" s="445">
        <v>8.1</v>
      </c>
      <c r="BP297" s="471" t="s">
        <v>929</v>
      </c>
      <c r="BQ297" s="471" t="s">
        <v>929</v>
      </c>
      <c r="BR297" s="471" t="s">
        <v>929</v>
      </c>
      <c r="BS297" s="471" t="s">
        <v>929</v>
      </c>
      <c r="BT297" s="471" t="s">
        <v>929</v>
      </c>
      <c r="BU297" s="471" t="s">
        <v>929</v>
      </c>
      <c r="BV297" s="471" t="s">
        <v>929</v>
      </c>
      <c r="BW297" s="471" t="s">
        <v>929</v>
      </c>
      <c r="BX297" s="471" t="s">
        <v>929</v>
      </c>
      <c r="BY297" s="471" t="s">
        <v>929</v>
      </c>
      <c r="BZ297" s="471" t="s">
        <v>929</v>
      </c>
      <c r="CA297" s="471" t="s">
        <v>929</v>
      </c>
      <c r="CB297" s="471" t="s">
        <v>929</v>
      </c>
      <c r="CC297" s="471" t="s">
        <v>929</v>
      </c>
      <c r="CD297" s="471" t="s">
        <v>929</v>
      </c>
      <c r="CE297" s="471" t="s">
        <v>929</v>
      </c>
      <c r="CF297" s="471" t="s">
        <v>929</v>
      </c>
      <c r="CG297" s="471" t="s">
        <v>929</v>
      </c>
      <c r="CH297" s="471" t="s">
        <v>929</v>
      </c>
      <c r="CI297" s="471" t="s">
        <v>929</v>
      </c>
      <c r="CJ297" s="471" t="s">
        <v>929</v>
      </c>
      <c r="CK297" s="6"/>
      <c r="CL297" s="114"/>
    </row>
    <row r="298" spans="4:90" ht="14.25" customHeight="1" x14ac:dyDescent="0.35">
      <c r="D298" s="255"/>
      <c r="E298" s="255"/>
      <c r="F298" s="255"/>
      <c r="G298" s="255"/>
      <c r="H298" s="255"/>
      <c r="I298" s="255"/>
      <c r="J298" s="255"/>
      <c r="K298" s="255"/>
      <c r="L298" s="255"/>
      <c r="M298" s="255"/>
      <c r="N298" s="255"/>
      <c r="O298" s="255"/>
      <c r="P298" s="255"/>
      <c r="Q298" s="255"/>
      <c r="R298" s="255"/>
      <c r="S298" s="255"/>
      <c r="T298" s="255"/>
      <c r="U298" s="255"/>
      <c r="V298" s="470" t="s">
        <v>690</v>
      </c>
      <c r="W298" s="470"/>
      <c r="X298" s="470"/>
      <c r="Y298" s="470"/>
      <c r="Z298" s="470"/>
      <c r="AA298" s="470"/>
      <c r="AB298" s="470"/>
      <c r="AC298" s="470"/>
      <c r="AD298" s="470"/>
      <c r="AE298" s="470"/>
      <c r="AF298" s="470"/>
      <c r="AG298" s="470"/>
      <c r="AH298" s="667" t="s">
        <v>691</v>
      </c>
      <c r="AI298" s="470"/>
      <c r="AJ298" s="470"/>
      <c r="AK298" s="470"/>
      <c r="AL298" s="470"/>
      <c r="AM298" s="470"/>
      <c r="AN298" s="470"/>
      <c r="AO298" s="470"/>
      <c r="AP298" s="470"/>
      <c r="AQ298" s="47"/>
      <c r="AR298" s="471" t="s">
        <v>925</v>
      </c>
      <c r="AS298" s="471" t="s">
        <v>925</v>
      </c>
      <c r="AT298" s="471" t="s">
        <v>925</v>
      </c>
      <c r="AU298" s="471" t="s">
        <v>925</v>
      </c>
      <c r="AV298" s="471" t="s">
        <v>925</v>
      </c>
      <c r="AW298" s="471" t="s">
        <v>925</v>
      </c>
      <c r="AX298" s="471" t="s">
        <v>925</v>
      </c>
      <c r="AY298" s="471" t="s">
        <v>925</v>
      </c>
      <c r="AZ298" s="471" t="s">
        <v>925</v>
      </c>
      <c r="BA298" s="471" t="s">
        <v>925</v>
      </c>
      <c r="BB298" s="443">
        <v>27.6</v>
      </c>
      <c r="BC298" s="444">
        <v>27.6</v>
      </c>
      <c r="BD298" s="444">
        <v>27.6</v>
      </c>
      <c r="BE298" s="444">
        <v>27.6</v>
      </c>
      <c r="BF298" s="444">
        <v>27.6</v>
      </c>
      <c r="BG298" s="444">
        <v>27.6</v>
      </c>
      <c r="BH298" s="444">
        <v>27.6</v>
      </c>
      <c r="BI298" s="444">
        <v>27.6</v>
      </c>
      <c r="BJ298" s="444">
        <v>27.6</v>
      </c>
      <c r="BK298" s="444">
        <v>27.6</v>
      </c>
      <c r="BL298" s="444">
        <v>27.6</v>
      </c>
      <c r="BM298" s="444">
        <v>27.6</v>
      </c>
      <c r="BN298" s="444">
        <v>27.6</v>
      </c>
      <c r="BO298" s="445">
        <v>27.6</v>
      </c>
      <c r="BP298" s="471" t="s">
        <v>930</v>
      </c>
      <c r="BQ298" s="471" t="s">
        <v>930</v>
      </c>
      <c r="BR298" s="471" t="s">
        <v>930</v>
      </c>
      <c r="BS298" s="471" t="s">
        <v>930</v>
      </c>
      <c r="BT298" s="471" t="s">
        <v>930</v>
      </c>
      <c r="BU298" s="471" t="s">
        <v>930</v>
      </c>
      <c r="BV298" s="471" t="s">
        <v>930</v>
      </c>
      <c r="BW298" s="471" t="s">
        <v>930</v>
      </c>
      <c r="BX298" s="471" t="s">
        <v>930</v>
      </c>
      <c r="BY298" s="471" t="s">
        <v>930</v>
      </c>
      <c r="BZ298" s="471" t="s">
        <v>930</v>
      </c>
      <c r="CA298" s="471" t="s">
        <v>930</v>
      </c>
      <c r="CB298" s="471" t="s">
        <v>930</v>
      </c>
      <c r="CC298" s="471" t="s">
        <v>930</v>
      </c>
      <c r="CD298" s="471" t="s">
        <v>930</v>
      </c>
      <c r="CE298" s="471" t="s">
        <v>930</v>
      </c>
      <c r="CF298" s="471" t="s">
        <v>930</v>
      </c>
      <c r="CG298" s="471" t="s">
        <v>930</v>
      </c>
      <c r="CH298" s="471" t="s">
        <v>930</v>
      </c>
      <c r="CI298" s="471" t="s">
        <v>930</v>
      </c>
      <c r="CJ298" s="471" t="s">
        <v>930</v>
      </c>
      <c r="CK298" s="6"/>
      <c r="CL298" s="114"/>
    </row>
    <row r="299" spans="4:90" ht="21.75" customHeight="1" x14ac:dyDescent="0.35">
      <c r="D299" s="255" t="s">
        <v>689</v>
      </c>
      <c r="E299" s="255"/>
      <c r="F299" s="255"/>
      <c r="G299" s="255"/>
      <c r="H299" s="255"/>
      <c r="I299" s="255"/>
      <c r="J299" s="255"/>
      <c r="K299" s="255"/>
      <c r="L299" s="255"/>
      <c r="M299" s="255"/>
      <c r="N299" s="255"/>
      <c r="O299" s="255"/>
      <c r="P299" s="255"/>
      <c r="Q299" s="255"/>
      <c r="R299" s="255"/>
      <c r="S299" s="255"/>
      <c r="T299" s="255"/>
      <c r="U299" s="255"/>
      <c r="V299" s="470"/>
      <c r="W299" s="470"/>
      <c r="X299" s="470"/>
      <c r="Y299" s="470"/>
      <c r="Z299" s="470"/>
      <c r="AA299" s="470"/>
      <c r="AB299" s="470"/>
      <c r="AC299" s="470"/>
      <c r="AD299" s="470"/>
      <c r="AE299" s="470"/>
      <c r="AF299" s="470"/>
      <c r="AG299" s="470"/>
      <c r="AH299" s="470"/>
      <c r="AI299" s="470"/>
      <c r="AJ299" s="470"/>
      <c r="AK299" s="470"/>
      <c r="AL299" s="470"/>
      <c r="AM299" s="470"/>
      <c r="AN299" s="470"/>
      <c r="AO299" s="470"/>
      <c r="AP299" s="470"/>
      <c r="AQ299" s="47"/>
      <c r="AR299" s="471" t="s">
        <v>361</v>
      </c>
      <c r="AS299" s="471" t="s">
        <v>361</v>
      </c>
      <c r="AT299" s="471" t="s">
        <v>361</v>
      </c>
      <c r="AU299" s="471" t="s">
        <v>361</v>
      </c>
      <c r="AV299" s="471" t="s">
        <v>361</v>
      </c>
      <c r="AW299" s="471" t="s">
        <v>361</v>
      </c>
      <c r="AX299" s="471" t="s">
        <v>361</v>
      </c>
      <c r="AY299" s="471" t="s">
        <v>361</v>
      </c>
      <c r="AZ299" s="471" t="s">
        <v>361</v>
      </c>
      <c r="BA299" s="471" t="s">
        <v>361</v>
      </c>
      <c r="BB299" s="443">
        <v>3.1</v>
      </c>
      <c r="BC299" s="444">
        <v>3.1</v>
      </c>
      <c r="BD299" s="444">
        <v>3.1</v>
      </c>
      <c r="BE299" s="444">
        <v>3.1</v>
      </c>
      <c r="BF299" s="444">
        <v>3.1</v>
      </c>
      <c r="BG299" s="444">
        <v>3.1</v>
      </c>
      <c r="BH299" s="444">
        <v>3.1</v>
      </c>
      <c r="BI299" s="444">
        <v>3.1</v>
      </c>
      <c r="BJ299" s="444">
        <v>3.1</v>
      </c>
      <c r="BK299" s="444">
        <v>3.1</v>
      </c>
      <c r="BL299" s="444">
        <v>3.1</v>
      </c>
      <c r="BM299" s="444">
        <v>3.1</v>
      </c>
      <c r="BN299" s="444">
        <v>3.1</v>
      </c>
      <c r="BO299" s="445">
        <v>3.1</v>
      </c>
      <c r="BP299" s="471" t="s">
        <v>931</v>
      </c>
      <c r="BQ299" s="471" t="s">
        <v>931</v>
      </c>
      <c r="BR299" s="471" t="s">
        <v>931</v>
      </c>
      <c r="BS299" s="471" t="s">
        <v>931</v>
      </c>
      <c r="BT299" s="471" t="s">
        <v>931</v>
      </c>
      <c r="BU299" s="471" t="s">
        <v>931</v>
      </c>
      <c r="BV299" s="471" t="s">
        <v>931</v>
      </c>
      <c r="BW299" s="471" t="s">
        <v>931</v>
      </c>
      <c r="BX299" s="471" t="s">
        <v>931</v>
      </c>
      <c r="BY299" s="471" t="s">
        <v>931</v>
      </c>
      <c r="BZ299" s="471" t="s">
        <v>931</v>
      </c>
      <c r="CA299" s="471" t="s">
        <v>931</v>
      </c>
      <c r="CB299" s="471" t="s">
        <v>931</v>
      </c>
      <c r="CC299" s="471" t="s">
        <v>931</v>
      </c>
      <c r="CD299" s="471" t="s">
        <v>931</v>
      </c>
      <c r="CE299" s="471" t="s">
        <v>931</v>
      </c>
      <c r="CF299" s="471" t="s">
        <v>931</v>
      </c>
      <c r="CG299" s="471" t="s">
        <v>931</v>
      </c>
      <c r="CH299" s="471" t="s">
        <v>931</v>
      </c>
      <c r="CI299" s="471" t="s">
        <v>931</v>
      </c>
      <c r="CJ299" s="471" t="s">
        <v>931</v>
      </c>
      <c r="CK299" s="6"/>
      <c r="CL299" s="114"/>
    </row>
    <row r="300" spans="4:90" ht="14.25" customHeight="1" x14ac:dyDescent="0.35">
      <c r="D300" s="255"/>
      <c r="E300" s="255"/>
      <c r="F300" s="255"/>
      <c r="G300" s="255"/>
      <c r="H300" s="255"/>
      <c r="I300" s="255"/>
      <c r="J300" s="255"/>
      <c r="K300" s="255"/>
      <c r="L300" s="255"/>
      <c r="M300" s="255"/>
      <c r="N300" s="255"/>
      <c r="O300" s="255"/>
      <c r="P300" s="255"/>
      <c r="Q300" s="255"/>
      <c r="R300" s="255"/>
      <c r="S300" s="255"/>
      <c r="T300" s="255"/>
      <c r="U300" s="255"/>
      <c r="V300" s="470" t="s">
        <v>693</v>
      </c>
      <c r="W300" s="470"/>
      <c r="X300" s="470"/>
      <c r="Y300" s="470"/>
      <c r="Z300" s="470"/>
      <c r="AA300" s="470"/>
      <c r="AB300" s="470"/>
      <c r="AC300" s="470"/>
      <c r="AD300" s="470"/>
      <c r="AE300" s="470"/>
      <c r="AF300" s="470"/>
      <c r="AG300" s="470"/>
      <c r="AH300" s="667" t="s">
        <v>694</v>
      </c>
      <c r="AI300" s="470"/>
      <c r="AJ300" s="470"/>
      <c r="AK300" s="470"/>
      <c r="AL300" s="470"/>
      <c r="AM300" s="470"/>
      <c r="AN300" s="470"/>
      <c r="AO300" s="470"/>
      <c r="AP300" s="470"/>
      <c r="AQ300" s="47"/>
      <c r="AR300" s="471" t="s">
        <v>926</v>
      </c>
      <c r="AS300" s="471" t="s">
        <v>926</v>
      </c>
      <c r="AT300" s="471" t="s">
        <v>926</v>
      </c>
      <c r="AU300" s="471" t="s">
        <v>926</v>
      </c>
      <c r="AV300" s="471" t="s">
        <v>926</v>
      </c>
      <c r="AW300" s="471" t="s">
        <v>926</v>
      </c>
      <c r="AX300" s="471" t="s">
        <v>926</v>
      </c>
      <c r="AY300" s="471" t="s">
        <v>926</v>
      </c>
      <c r="AZ300" s="471" t="s">
        <v>926</v>
      </c>
      <c r="BA300" s="471" t="s">
        <v>926</v>
      </c>
      <c r="BB300" s="443">
        <v>3.5</v>
      </c>
      <c r="BC300" s="444">
        <v>3.5</v>
      </c>
      <c r="BD300" s="444">
        <v>3.5</v>
      </c>
      <c r="BE300" s="444">
        <v>3.5</v>
      </c>
      <c r="BF300" s="444">
        <v>3.5</v>
      </c>
      <c r="BG300" s="444">
        <v>3.5</v>
      </c>
      <c r="BH300" s="444">
        <v>3.5</v>
      </c>
      <c r="BI300" s="444">
        <v>3.5</v>
      </c>
      <c r="BJ300" s="444">
        <v>3.5</v>
      </c>
      <c r="BK300" s="444">
        <v>3.5</v>
      </c>
      <c r="BL300" s="444">
        <v>3.5</v>
      </c>
      <c r="BM300" s="444">
        <v>3.5</v>
      </c>
      <c r="BN300" s="444">
        <v>3.5</v>
      </c>
      <c r="BO300" s="445">
        <v>3.5</v>
      </c>
      <c r="BP300" s="471" t="s">
        <v>932</v>
      </c>
      <c r="BQ300" s="471" t="s">
        <v>932</v>
      </c>
      <c r="BR300" s="471" t="s">
        <v>932</v>
      </c>
      <c r="BS300" s="471" t="s">
        <v>932</v>
      </c>
      <c r="BT300" s="471" t="s">
        <v>932</v>
      </c>
      <c r="BU300" s="471" t="s">
        <v>932</v>
      </c>
      <c r="BV300" s="471" t="s">
        <v>932</v>
      </c>
      <c r="BW300" s="471" t="s">
        <v>932</v>
      </c>
      <c r="BX300" s="471" t="s">
        <v>932</v>
      </c>
      <c r="BY300" s="471" t="s">
        <v>932</v>
      </c>
      <c r="BZ300" s="471" t="s">
        <v>932</v>
      </c>
      <c r="CA300" s="471" t="s">
        <v>932</v>
      </c>
      <c r="CB300" s="471" t="s">
        <v>932</v>
      </c>
      <c r="CC300" s="471" t="s">
        <v>932</v>
      </c>
      <c r="CD300" s="471" t="s">
        <v>932</v>
      </c>
      <c r="CE300" s="471" t="s">
        <v>932</v>
      </c>
      <c r="CF300" s="471" t="s">
        <v>932</v>
      </c>
      <c r="CG300" s="471" t="s">
        <v>932</v>
      </c>
      <c r="CH300" s="471" t="s">
        <v>932</v>
      </c>
      <c r="CI300" s="471" t="s">
        <v>932</v>
      </c>
      <c r="CJ300" s="471" t="s">
        <v>932</v>
      </c>
      <c r="CK300" s="6"/>
      <c r="CL300" s="114"/>
    </row>
    <row r="301" spans="4:90" ht="22.5" customHeight="1" x14ac:dyDescent="0.35">
      <c r="D301" s="255" t="s">
        <v>692</v>
      </c>
      <c r="E301" s="255"/>
      <c r="F301" s="255"/>
      <c r="G301" s="255"/>
      <c r="H301" s="255"/>
      <c r="I301" s="255"/>
      <c r="J301" s="255"/>
      <c r="K301" s="255"/>
      <c r="L301" s="255"/>
      <c r="M301" s="255"/>
      <c r="N301" s="255"/>
      <c r="O301" s="255"/>
      <c r="P301" s="255"/>
      <c r="Q301" s="255"/>
      <c r="R301" s="255"/>
      <c r="S301" s="255"/>
      <c r="T301" s="255"/>
      <c r="U301" s="255"/>
      <c r="V301" s="470"/>
      <c r="W301" s="470"/>
      <c r="X301" s="470"/>
      <c r="Y301" s="470"/>
      <c r="Z301" s="470"/>
      <c r="AA301" s="470"/>
      <c r="AB301" s="470"/>
      <c r="AC301" s="470"/>
      <c r="AD301" s="470"/>
      <c r="AE301" s="470"/>
      <c r="AF301" s="470"/>
      <c r="AG301" s="470"/>
      <c r="AH301" s="470"/>
      <c r="AI301" s="470"/>
      <c r="AJ301" s="470"/>
      <c r="AK301" s="470"/>
      <c r="AL301" s="470"/>
      <c r="AM301" s="470"/>
      <c r="AN301" s="470"/>
      <c r="AO301" s="470"/>
      <c r="AP301" s="470"/>
      <c r="AQ301" s="47"/>
      <c r="AR301" s="471" t="s">
        <v>361</v>
      </c>
      <c r="AS301" s="471" t="s">
        <v>361</v>
      </c>
      <c r="AT301" s="471" t="s">
        <v>361</v>
      </c>
      <c r="AU301" s="471" t="s">
        <v>361</v>
      </c>
      <c r="AV301" s="471" t="s">
        <v>361</v>
      </c>
      <c r="AW301" s="471" t="s">
        <v>361</v>
      </c>
      <c r="AX301" s="471" t="s">
        <v>361</v>
      </c>
      <c r="AY301" s="471" t="s">
        <v>361</v>
      </c>
      <c r="AZ301" s="471" t="s">
        <v>361</v>
      </c>
      <c r="BA301" s="471" t="s">
        <v>361</v>
      </c>
      <c r="BB301" s="443">
        <v>5.5</v>
      </c>
      <c r="BC301" s="444">
        <v>5.5</v>
      </c>
      <c r="BD301" s="444">
        <v>5.5</v>
      </c>
      <c r="BE301" s="444">
        <v>5.5</v>
      </c>
      <c r="BF301" s="444">
        <v>5.5</v>
      </c>
      <c r="BG301" s="444">
        <v>5.5</v>
      </c>
      <c r="BH301" s="444">
        <v>5.5</v>
      </c>
      <c r="BI301" s="444">
        <v>5.5</v>
      </c>
      <c r="BJ301" s="444">
        <v>5.5</v>
      </c>
      <c r="BK301" s="444">
        <v>5.5</v>
      </c>
      <c r="BL301" s="444">
        <v>5.5</v>
      </c>
      <c r="BM301" s="444">
        <v>5.5</v>
      </c>
      <c r="BN301" s="444">
        <v>5.5</v>
      </c>
      <c r="BO301" s="445">
        <v>5.5</v>
      </c>
      <c r="BP301" s="471" t="s">
        <v>933</v>
      </c>
      <c r="BQ301" s="471" t="s">
        <v>933</v>
      </c>
      <c r="BR301" s="471" t="s">
        <v>933</v>
      </c>
      <c r="BS301" s="471" t="s">
        <v>933</v>
      </c>
      <c r="BT301" s="471" t="s">
        <v>933</v>
      </c>
      <c r="BU301" s="471" t="s">
        <v>933</v>
      </c>
      <c r="BV301" s="471" t="s">
        <v>933</v>
      </c>
      <c r="BW301" s="471" t="s">
        <v>933</v>
      </c>
      <c r="BX301" s="471" t="s">
        <v>933</v>
      </c>
      <c r="BY301" s="471" t="s">
        <v>933</v>
      </c>
      <c r="BZ301" s="471" t="s">
        <v>933</v>
      </c>
      <c r="CA301" s="471" t="s">
        <v>933</v>
      </c>
      <c r="CB301" s="471" t="s">
        <v>933</v>
      </c>
      <c r="CC301" s="471" t="s">
        <v>933</v>
      </c>
      <c r="CD301" s="471" t="s">
        <v>933</v>
      </c>
      <c r="CE301" s="471" t="s">
        <v>933</v>
      </c>
      <c r="CF301" s="471" t="s">
        <v>933</v>
      </c>
      <c r="CG301" s="471" t="s">
        <v>933</v>
      </c>
      <c r="CH301" s="471" t="s">
        <v>933</v>
      </c>
      <c r="CI301" s="471" t="s">
        <v>933</v>
      </c>
      <c r="CJ301" s="471" t="s">
        <v>933</v>
      </c>
      <c r="CK301" s="6"/>
      <c r="CL301" s="114"/>
    </row>
    <row r="302" spans="4:90" ht="24" customHeight="1" x14ac:dyDescent="0.35">
      <c r="D302" s="255"/>
      <c r="E302" s="255"/>
      <c r="F302" s="255"/>
      <c r="G302" s="255"/>
      <c r="H302" s="255"/>
      <c r="I302" s="255"/>
      <c r="J302" s="255"/>
      <c r="K302" s="255"/>
      <c r="L302" s="255"/>
      <c r="M302" s="255"/>
      <c r="N302" s="255"/>
      <c r="O302" s="255"/>
      <c r="P302" s="255"/>
      <c r="Q302" s="255"/>
      <c r="R302" s="255"/>
      <c r="S302" s="255"/>
      <c r="T302" s="255"/>
      <c r="U302" s="255"/>
      <c r="V302" s="470" t="s">
        <v>696</v>
      </c>
      <c r="W302" s="470"/>
      <c r="X302" s="470"/>
      <c r="Y302" s="470"/>
      <c r="Z302" s="470"/>
      <c r="AA302" s="470"/>
      <c r="AB302" s="470"/>
      <c r="AC302" s="470"/>
      <c r="AD302" s="470"/>
      <c r="AE302" s="470"/>
      <c r="AF302" s="470"/>
      <c r="AG302" s="470"/>
      <c r="AH302" s="667" t="s">
        <v>699</v>
      </c>
      <c r="AI302" s="470"/>
      <c r="AJ302" s="470"/>
      <c r="AK302" s="470"/>
      <c r="AL302" s="470"/>
      <c r="AM302" s="470"/>
      <c r="AN302" s="470"/>
      <c r="AO302" s="470"/>
      <c r="AP302" s="470"/>
      <c r="AQ302" s="47"/>
      <c r="AR302" s="471" t="s">
        <v>361</v>
      </c>
      <c r="AS302" s="471" t="s">
        <v>361</v>
      </c>
      <c r="AT302" s="471" t="s">
        <v>361</v>
      </c>
      <c r="AU302" s="471" t="s">
        <v>361</v>
      </c>
      <c r="AV302" s="471" t="s">
        <v>361</v>
      </c>
      <c r="AW302" s="471" t="s">
        <v>361</v>
      </c>
      <c r="AX302" s="471" t="s">
        <v>361</v>
      </c>
      <c r="AY302" s="471" t="s">
        <v>361</v>
      </c>
      <c r="AZ302" s="471" t="s">
        <v>361</v>
      </c>
      <c r="BA302" s="471" t="s">
        <v>361</v>
      </c>
      <c r="BB302" s="443">
        <v>9.3000000000000007</v>
      </c>
      <c r="BC302" s="444">
        <v>9.3000000000000007</v>
      </c>
      <c r="BD302" s="444">
        <v>9.3000000000000007</v>
      </c>
      <c r="BE302" s="444">
        <v>9.3000000000000007</v>
      </c>
      <c r="BF302" s="444">
        <v>9.3000000000000007</v>
      </c>
      <c r="BG302" s="444">
        <v>9.3000000000000007</v>
      </c>
      <c r="BH302" s="444">
        <v>9.3000000000000007</v>
      </c>
      <c r="BI302" s="444">
        <v>9.3000000000000007</v>
      </c>
      <c r="BJ302" s="444">
        <v>9.3000000000000007</v>
      </c>
      <c r="BK302" s="444">
        <v>9.3000000000000007</v>
      </c>
      <c r="BL302" s="444">
        <v>9.3000000000000007</v>
      </c>
      <c r="BM302" s="444">
        <v>9.3000000000000007</v>
      </c>
      <c r="BN302" s="444">
        <v>9.3000000000000007</v>
      </c>
      <c r="BO302" s="445">
        <v>9.3000000000000007</v>
      </c>
      <c r="BP302" s="471" t="s">
        <v>934</v>
      </c>
      <c r="BQ302" s="471" t="s">
        <v>934</v>
      </c>
      <c r="BR302" s="471" t="s">
        <v>934</v>
      </c>
      <c r="BS302" s="471" t="s">
        <v>934</v>
      </c>
      <c r="BT302" s="471" t="s">
        <v>934</v>
      </c>
      <c r="BU302" s="471" t="s">
        <v>934</v>
      </c>
      <c r="BV302" s="471" t="s">
        <v>934</v>
      </c>
      <c r="BW302" s="471" t="s">
        <v>934</v>
      </c>
      <c r="BX302" s="471" t="s">
        <v>934</v>
      </c>
      <c r="BY302" s="471" t="s">
        <v>934</v>
      </c>
      <c r="BZ302" s="471" t="s">
        <v>934</v>
      </c>
      <c r="CA302" s="471" t="s">
        <v>934</v>
      </c>
      <c r="CB302" s="471" t="s">
        <v>934</v>
      </c>
      <c r="CC302" s="471" t="s">
        <v>934</v>
      </c>
      <c r="CD302" s="471" t="s">
        <v>934</v>
      </c>
      <c r="CE302" s="471" t="s">
        <v>934</v>
      </c>
      <c r="CF302" s="471" t="s">
        <v>934</v>
      </c>
      <c r="CG302" s="471" t="s">
        <v>934</v>
      </c>
      <c r="CH302" s="471" t="s">
        <v>934</v>
      </c>
      <c r="CI302" s="471" t="s">
        <v>934</v>
      </c>
      <c r="CJ302" s="471" t="s">
        <v>934</v>
      </c>
      <c r="CK302" s="6"/>
      <c r="CL302" s="114"/>
    </row>
    <row r="303" spans="4:90" ht="37.5" customHeight="1" x14ac:dyDescent="0.35">
      <c r="D303" s="255" t="s">
        <v>695</v>
      </c>
      <c r="E303" s="255"/>
      <c r="F303" s="255"/>
      <c r="G303" s="255"/>
      <c r="H303" s="255"/>
      <c r="I303" s="255"/>
      <c r="J303" s="255"/>
      <c r="K303" s="255"/>
      <c r="L303" s="255"/>
      <c r="M303" s="255"/>
      <c r="N303" s="255"/>
      <c r="O303" s="255"/>
      <c r="P303" s="255"/>
      <c r="Q303" s="255"/>
      <c r="R303" s="255"/>
      <c r="S303" s="255"/>
      <c r="T303" s="255"/>
      <c r="U303" s="255"/>
      <c r="V303" s="470"/>
      <c r="W303" s="470"/>
      <c r="X303" s="470"/>
      <c r="Y303" s="470"/>
      <c r="Z303" s="470"/>
      <c r="AA303" s="470"/>
      <c r="AB303" s="470"/>
      <c r="AC303" s="470"/>
      <c r="AD303" s="470"/>
      <c r="AE303" s="470"/>
      <c r="AF303" s="470"/>
      <c r="AG303" s="470"/>
      <c r="AH303" s="470"/>
      <c r="AI303" s="470"/>
      <c r="AJ303" s="470"/>
      <c r="AK303" s="470"/>
      <c r="AL303" s="470"/>
      <c r="AM303" s="470"/>
      <c r="AN303" s="470"/>
      <c r="AO303" s="470"/>
      <c r="AP303" s="470"/>
      <c r="AQ303" s="47"/>
      <c r="AR303" s="471" t="s">
        <v>361</v>
      </c>
      <c r="AS303" s="471" t="s">
        <v>361</v>
      </c>
      <c r="AT303" s="471" t="s">
        <v>361</v>
      </c>
      <c r="AU303" s="471" t="s">
        <v>361</v>
      </c>
      <c r="AV303" s="471" t="s">
        <v>361</v>
      </c>
      <c r="AW303" s="471" t="s">
        <v>361</v>
      </c>
      <c r="AX303" s="471" t="s">
        <v>361</v>
      </c>
      <c r="AY303" s="471" t="s">
        <v>361</v>
      </c>
      <c r="AZ303" s="471" t="s">
        <v>361</v>
      </c>
      <c r="BA303" s="471" t="s">
        <v>361</v>
      </c>
      <c r="BB303" s="443">
        <v>5.4</v>
      </c>
      <c r="BC303" s="444">
        <v>5.4</v>
      </c>
      <c r="BD303" s="444">
        <v>5.4</v>
      </c>
      <c r="BE303" s="444">
        <v>5.4</v>
      </c>
      <c r="BF303" s="444">
        <v>5.4</v>
      </c>
      <c r="BG303" s="444">
        <v>5.4</v>
      </c>
      <c r="BH303" s="444">
        <v>5.4</v>
      </c>
      <c r="BI303" s="444">
        <v>5.4</v>
      </c>
      <c r="BJ303" s="444">
        <v>5.4</v>
      </c>
      <c r="BK303" s="444">
        <v>5.4</v>
      </c>
      <c r="BL303" s="444">
        <v>5.4</v>
      </c>
      <c r="BM303" s="444">
        <v>5.4</v>
      </c>
      <c r="BN303" s="444">
        <v>5.4</v>
      </c>
      <c r="BO303" s="445">
        <v>5.4</v>
      </c>
      <c r="BP303" s="471" t="s">
        <v>935</v>
      </c>
      <c r="BQ303" s="471" t="s">
        <v>935</v>
      </c>
      <c r="BR303" s="471" t="s">
        <v>935</v>
      </c>
      <c r="BS303" s="471" t="s">
        <v>935</v>
      </c>
      <c r="BT303" s="471" t="s">
        <v>935</v>
      </c>
      <c r="BU303" s="471" t="s">
        <v>935</v>
      </c>
      <c r="BV303" s="471" t="s">
        <v>935</v>
      </c>
      <c r="BW303" s="471" t="s">
        <v>935</v>
      </c>
      <c r="BX303" s="471" t="s">
        <v>935</v>
      </c>
      <c r="BY303" s="471" t="s">
        <v>935</v>
      </c>
      <c r="BZ303" s="471" t="s">
        <v>935</v>
      </c>
      <c r="CA303" s="471" t="s">
        <v>935</v>
      </c>
      <c r="CB303" s="471" t="s">
        <v>935</v>
      </c>
      <c r="CC303" s="471" t="s">
        <v>935</v>
      </c>
      <c r="CD303" s="471" t="s">
        <v>935</v>
      </c>
      <c r="CE303" s="471" t="s">
        <v>935</v>
      </c>
      <c r="CF303" s="471" t="s">
        <v>935</v>
      </c>
      <c r="CG303" s="471" t="s">
        <v>935</v>
      </c>
      <c r="CH303" s="471" t="s">
        <v>935</v>
      </c>
      <c r="CI303" s="471" t="s">
        <v>935</v>
      </c>
      <c r="CJ303" s="471" t="s">
        <v>935</v>
      </c>
      <c r="CK303" s="6"/>
      <c r="CL303" s="114"/>
    </row>
    <row r="304" spans="4:90" ht="14.25" customHeight="1" x14ac:dyDescent="0.35">
      <c r="D304" s="255"/>
      <c r="E304" s="255"/>
      <c r="F304" s="255"/>
      <c r="G304" s="255"/>
      <c r="H304" s="255"/>
      <c r="I304" s="255"/>
      <c r="J304" s="255"/>
      <c r="K304" s="255"/>
      <c r="L304" s="255"/>
      <c r="M304" s="255"/>
      <c r="N304" s="255"/>
      <c r="O304" s="255"/>
      <c r="P304" s="255"/>
      <c r="Q304" s="255"/>
      <c r="R304" s="255"/>
      <c r="S304" s="255"/>
      <c r="T304" s="255"/>
      <c r="U304" s="255"/>
      <c r="V304" s="470" t="s">
        <v>698</v>
      </c>
      <c r="W304" s="470"/>
      <c r="X304" s="470"/>
      <c r="Y304" s="470"/>
      <c r="Z304" s="470"/>
      <c r="AA304" s="470"/>
      <c r="AB304" s="470"/>
      <c r="AC304" s="470"/>
      <c r="AD304" s="470"/>
      <c r="AE304" s="470"/>
      <c r="AF304" s="470"/>
      <c r="AG304" s="470"/>
      <c r="AH304" s="667" t="s">
        <v>700</v>
      </c>
      <c r="AI304" s="470"/>
      <c r="AJ304" s="470"/>
      <c r="AK304" s="470"/>
      <c r="AL304" s="470"/>
      <c r="AM304" s="470"/>
      <c r="AN304" s="470"/>
      <c r="AO304" s="470"/>
      <c r="AP304" s="470"/>
      <c r="AQ304" s="47"/>
      <c r="AR304" s="471" t="s">
        <v>361</v>
      </c>
      <c r="AS304" s="471" t="s">
        <v>361</v>
      </c>
      <c r="AT304" s="471" t="s">
        <v>361</v>
      </c>
      <c r="AU304" s="471" t="s">
        <v>361</v>
      </c>
      <c r="AV304" s="471" t="s">
        <v>361</v>
      </c>
      <c r="AW304" s="471" t="s">
        <v>361</v>
      </c>
      <c r="AX304" s="471" t="s">
        <v>361</v>
      </c>
      <c r="AY304" s="471" t="s">
        <v>361</v>
      </c>
      <c r="AZ304" s="471" t="s">
        <v>361</v>
      </c>
      <c r="BA304" s="471" t="s">
        <v>361</v>
      </c>
      <c r="BB304" s="443">
        <v>5.4</v>
      </c>
      <c r="BC304" s="444">
        <v>5.4</v>
      </c>
      <c r="BD304" s="444">
        <v>5.4</v>
      </c>
      <c r="BE304" s="444">
        <v>5.4</v>
      </c>
      <c r="BF304" s="444">
        <v>5.4</v>
      </c>
      <c r="BG304" s="444">
        <v>5.4</v>
      </c>
      <c r="BH304" s="444">
        <v>5.4</v>
      </c>
      <c r="BI304" s="444">
        <v>5.4</v>
      </c>
      <c r="BJ304" s="444">
        <v>5.4</v>
      </c>
      <c r="BK304" s="444">
        <v>5.4</v>
      </c>
      <c r="BL304" s="444">
        <v>5.4</v>
      </c>
      <c r="BM304" s="444">
        <v>5.4</v>
      </c>
      <c r="BN304" s="444">
        <v>5.4</v>
      </c>
      <c r="BO304" s="445">
        <v>5.4</v>
      </c>
      <c r="BP304" s="471" t="s">
        <v>936</v>
      </c>
      <c r="BQ304" s="471" t="s">
        <v>936</v>
      </c>
      <c r="BR304" s="471" t="s">
        <v>936</v>
      </c>
      <c r="BS304" s="471" t="s">
        <v>936</v>
      </c>
      <c r="BT304" s="471" t="s">
        <v>936</v>
      </c>
      <c r="BU304" s="471" t="s">
        <v>936</v>
      </c>
      <c r="BV304" s="471" t="s">
        <v>936</v>
      </c>
      <c r="BW304" s="471" t="s">
        <v>936</v>
      </c>
      <c r="BX304" s="471" t="s">
        <v>936</v>
      </c>
      <c r="BY304" s="471" t="s">
        <v>936</v>
      </c>
      <c r="BZ304" s="471" t="s">
        <v>936</v>
      </c>
      <c r="CA304" s="471" t="s">
        <v>936</v>
      </c>
      <c r="CB304" s="471" t="s">
        <v>936</v>
      </c>
      <c r="CC304" s="471" t="s">
        <v>936</v>
      </c>
      <c r="CD304" s="471" t="s">
        <v>936</v>
      </c>
      <c r="CE304" s="471" t="s">
        <v>936</v>
      </c>
      <c r="CF304" s="471" t="s">
        <v>936</v>
      </c>
      <c r="CG304" s="471" t="s">
        <v>936</v>
      </c>
      <c r="CH304" s="471" t="s">
        <v>936</v>
      </c>
      <c r="CI304" s="471" t="s">
        <v>936</v>
      </c>
      <c r="CJ304" s="471" t="s">
        <v>936</v>
      </c>
      <c r="CK304" s="6"/>
      <c r="CL304" s="114"/>
    </row>
    <row r="305" spans="4:90" ht="23.25" customHeight="1" x14ac:dyDescent="0.35">
      <c r="D305" s="255" t="s">
        <v>697</v>
      </c>
      <c r="E305" s="255"/>
      <c r="F305" s="255"/>
      <c r="G305" s="255"/>
      <c r="H305" s="255"/>
      <c r="I305" s="255"/>
      <c r="J305" s="255"/>
      <c r="K305" s="255"/>
      <c r="L305" s="255"/>
      <c r="M305" s="255"/>
      <c r="N305" s="255"/>
      <c r="O305" s="255"/>
      <c r="P305" s="255"/>
      <c r="Q305" s="255"/>
      <c r="R305" s="255"/>
      <c r="S305" s="255"/>
      <c r="T305" s="255"/>
      <c r="U305" s="255"/>
      <c r="V305" s="470"/>
      <c r="W305" s="470"/>
      <c r="X305" s="470"/>
      <c r="Y305" s="470"/>
      <c r="Z305" s="470"/>
      <c r="AA305" s="470"/>
      <c r="AB305" s="470"/>
      <c r="AC305" s="470"/>
      <c r="AD305" s="470"/>
      <c r="AE305" s="470"/>
      <c r="AF305" s="470"/>
      <c r="AG305" s="470"/>
      <c r="AH305" s="470"/>
      <c r="AI305" s="470"/>
      <c r="AJ305" s="470"/>
      <c r="AK305" s="470"/>
      <c r="AL305" s="470"/>
      <c r="AM305" s="470"/>
      <c r="AN305" s="470"/>
      <c r="AO305" s="470"/>
      <c r="AP305" s="470"/>
      <c r="AQ305" s="47"/>
      <c r="AR305" s="471" t="s">
        <v>361</v>
      </c>
      <c r="AS305" s="471" t="s">
        <v>361</v>
      </c>
      <c r="AT305" s="471" t="s">
        <v>361</v>
      </c>
      <c r="AU305" s="471" t="s">
        <v>361</v>
      </c>
      <c r="AV305" s="471" t="s">
        <v>361</v>
      </c>
      <c r="AW305" s="471" t="s">
        <v>361</v>
      </c>
      <c r="AX305" s="471" t="s">
        <v>361</v>
      </c>
      <c r="AY305" s="471" t="s">
        <v>361</v>
      </c>
      <c r="AZ305" s="471" t="s">
        <v>361</v>
      </c>
      <c r="BA305" s="471" t="s">
        <v>361</v>
      </c>
      <c r="BB305" s="443">
        <v>3</v>
      </c>
      <c r="BC305" s="444">
        <v>3</v>
      </c>
      <c r="BD305" s="444">
        <v>3</v>
      </c>
      <c r="BE305" s="444">
        <v>3</v>
      </c>
      <c r="BF305" s="444">
        <v>3</v>
      </c>
      <c r="BG305" s="444">
        <v>3</v>
      </c>
      <c r="BH305" s="444">
        <v>3</v>
      </c>
      <c r="BI305" s="444">
        <v>3</v>
      </c>
      <c r="BJ305" s="444">
        <v>3</v>
      </c>
      <c r="BK305" s="444">
        <v>3</v>
      </c>
      <c r="BL305" s="444">
        <v>3</v>
      </c>
      <c r="BM305" s="444">
        <v>3</v>
      </c>
      <c r="BN305" s="444">
        <v>3</v>
      </c>
      <c r="BO305" s="445">
        <v>3</v>
      </c>
      <c r="BP305" s="471" t="s">
        <v>937</v>
      </c>
      <c r="BQ305" s="471" t="s">
        <v>937</v>
      </c>
      <c r="BR305" s="471" t="s">
        <v>937</v>
      </c>
      <c r="BS305" s="471" t="s">
        <v>937</v>
      </c>
      <c r="BT305" s="471" t="s">
        <v>937</v>
      </c>
      <c r="BU305" s="471" t="s">
        <v>937</v>
      </c>
      <c r="BV305" s="471" t="s">
        <v>937</v>
      </c>
      <c r="BW305" s="471" t="s">
        <v>937</v>
      </c>
      <c r="BX305" s="471" t="s">
        <v>937</v>
      </c>
      <c r="BY305" s="471" t="s">
        <v>937</v>
      </c>
      <c r="BZ305" s="471" t="s">
        <v>937</v>
      </c>
      <c r="CA305" s="471" t="s">
        <v>937</v>
      </c>
      <c r="CB305" s="471" t="s">
        <v>937</v>
      </c>
      <c r="CC305" s="471" t="s">
        <v>937</v>
      </c>
      <c r="CD305" s="471" t="s">
        <v>937</v>
      </c>
      <c r="CE305" s="471" t="s">
        <v>937</v>
      </c>
      <c r="CF305" s="471" t="s">
        <v>937</v>
      </c>
      <c r="CG305" s="471" t="s">
        <v>937</v>
      </c>
      <c r="CH305" s="471" t="s">
        <v>937</v>
      </c>
      <c r="CI305" s="471" t="s">
        <v>937</v>
      </c>
      <c r="CJ305" s="471" t="s">
        <v>937</v>
      </c>
      <c r="CK305" s="6"/>
      <c r="CL305" s="114"/>
    </row>
    <row r="306" spans="4:90" ht="14.25" customHeight="1" x14ac:dyDescent="0.35">
      <c r="D306" s="255"/>
      <c r="E306" s="255"/>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471" t="s">
        <v>361</v>
      </c>
      <c r="AS306" s="471" t="s">
        <v>361</v>
      </c>
      <c r="AT306" s="471" t="s">
        <v>361</v>
      </c>
      <c r="AU306" s="471" t="s">
        <v>361</v>
      </c>
      <c r="AV306" s="471" t="s">
        <v>361</v>
      </c>
      <c r="AW306" s="471" t="s">
        <v>361</v>
      </c>
      <c r="AX306" s="471" t="s">
        <v>361</v>
      </c>
      <c r="AY306" s="471" t="s">
        <v>361</v>
      </c>
      <c r="AZ306" s="471" t="s">
        <v>361</v>
      </c>
      <c r="BA306" s="471" t="s">
        <v>361</v>
      </c>
      <c r="BB306" s="443">
        <v>3.5</v>
      </c>
      <c r="BC306" s="444">
        <v>3.5</v>
      </c>
      <c r="BD306" s="444">
        <v>3.5</v>
      </c>
      <c r="BE306" s="444">
        <v>3.5</v>
      </c>
      <c r="BF306" s="444">
        <v>3.5</v>
      </c>
      <c r="BG306" s="444">
        <v>3.5</v>
      </c>
      <c r="BH306" s="444">
        <v>3.5</v>
      </c>
      <c r="BI306" s="444">
        <v>3.5</v>
      </c>
      <c r="BJ306" s="444">
        <v>3.5</v>
      </c>
      <c r="BK306" s="444">
        <v>3.5</v>
      </c>
      <c r="BL306" s="444">
        <v>3.5</v>
      </c>
      <c r="BM306" s="444">
        <v>3.5</v>
      </c>
      <c r="BN306" s="444">
        <v>3.5</v>
      </c>
      <c r="BO306" s="445">
        <v>3.5</v>
      </c>
      <c r="BP306" s="471" t="s">
        <v>938</v>
      </c>
      <c r="BQ306" s="471" t="s">
        <v>938</v>
      </c>
      <c r="BR306" s="471" t="s">
        <v>938</v>
      </c>
      <c r="BS306" s="471" t="s">
        <v>938</v>
      </c>
      <c r="BT306" s="471" t="s">
        <v>938</v>
      </c>
      <c r="BU306" s="471" t="s">
        <v>938</v>
      </c>
      <c r="BV306" s="471" t="s">
        <v>938</v>
      </c>
      <c r="BW306" s="471" t="s">
        <v>938</v>
      </c>
      <c r="BX306" s="471" t="s">
        <v>938</v>
      </c>
      <c r="BY306" s="471" t="s">
        <v>938</v>
      </c>
      <c r="BZ306" s="471" t="s">
        <v>938</v>
      </c>
      <c r="CA306" s="471" t="s">
        <v>938</v>
      </c>
      <c r="CB306" s="471" t="s">
        <v>938</v>
      </c>
      <c r="CC306" s="471" t="s">
        <v>938</v>
      </c>
      <c r="CD306" s="471" t="s">
        <v>938</v>
      </c>
      <c r="CE306" s="471" t="s">
        <v>938</v>
      </c>
      <c r="CF306" s="471" t="s">
        <v>938</v>
      </c>
      <c r="CG306" s="471" t="s">
        <v>938</v>
      </c>
      <c r="CH306" s="471" t="s">
        <v>938</v>
      </c>
      <c r="CI306" s="471" t="s">
        <v>938</v>
      </c>
      <c r="CJ306" s="471" t="s">
        <v>938</v>
      </c>
      <c r="CK306" s="6"/>
      <c r="CL306" s="114"/>
    </row>
    <row r="307" spans="4:90" ht="14.25" customHeight="1" x14ac:dyDescent="0.35">
      <c r="D307" s="8" t="s">
        <v>40</v>
      </c>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471" t="s">
        <v>361</v>
      </c>
      <c r="AS307" s="471" t="s">
        <v>361</v>
      </c>
      <c r="AT307" s="471" t="s">
        <v>361</v>
      </c>
      <c r="AU307" s="471" t="s">
        <v>361</v>
      </c>
      <c r="AV307" s="471" t="s">
        <v>361</v>
      </c>
      <c r="AW307" s="471" t="s">
        <v>361</v>
      </c>
      <c r="AX307" s="471" t="s">
        <v>361</v>
      </c>
      <c r="AY307" s="471" t="s">
        <v>361</v>
      </c>
      <c r="AZ307" s="471" t="s">
        <v>361</v>
      </c>
      <c r="BA307" s="471" t="s">
        <v>361</v>
      </c>
      <c r="BB307" s="443">
        <v>1.8</v>
      </c>
      <c r="BC307" s="444">
        <v>1.8</v>
      </c>
      <c r="BD307" s="444">
        <v>1.8</v>
      </c>
      <c r="BE307" s="444">
        <v>1.8</v>
      </c>
      <c r="BF307" s="444">
        <v>1.8</v>
      </c>
      <c r="BG307" s="444">
        <v>1.8</v>
      </c>
      <c r="BH307" s="444">
        <v>1.8</v>
      </c>
      <c r="BI307" s="444">
        <v>1.8</v>
      </c>
      <c r="BJ307" s="444">
        <v>1.8</v>
      </c>
      <c r="BK307" s="444">
        <v>1.8</v>
      </c>
      <c r="BL307" s="444">
        <v>1.8</v>
      </c>
      <c r="BM307" s="444">
        <v>1.8</v>
      </c>
      <c r="BN307" s="444">
        <v>1.8</v>
      </c>
      <c r="BO307" s="445">
        <v>1.8</v>
      </c>
      <c r="BP307" s="471" t="s">
        <v>939</v>
      </c>
      <c r="BQ307" s="471" t="s">
        <v>939</v>
      </c>
      <c r="BR307" s="471" t="s">
        <v>939</v>
      </c>
      <c r="BS307" s="471" t="s">
        <v>939</v>
      </c>
      <c r="BT307" s="471" t="s">
        <v>939</v>
      </c>
      <c r="BU307" s="471" t="s">
        <v>939</v>
      </c>
      <c r="BV307" s="471" t="s">
        <v>939</v>
      </c>
      <c r="BW307" s="471" t="s">
        <v>939</v>
      </c>
      <c r="BX307" s="471" t="s">
        <v>939</v>
      </c>
      <c r="BY307" s="471" t="s">
        <v>939</v>
      </c>
      <c r="BZ307" s="471" t="s">
        <v>939</v>
      </c>
      <c r="CA307" s="471" t="s">
        <v>939</v>
      </c>
      <c r="CB307" s="471" t="s">
        <v>939</v>
      </c>
      <c r="CC307" s="471" t="s">
        <v>939</v>
      </c>
      <c r="CD307" s="471" t="s">
        <v>939</v>
      </c>
      <c r="CE307" s="471" t="s">
        <v>939</v>
      </c>
      <c r="CF307" s="471" t="s">
        <v>939</v>
      </c>
      <c r="CG307" s="471" t="s">
        <v>939</v>
      </c>
      <c r="CH307" s="471" t="s">
        <v>939</v>
      </c>
      <c r="CI307" s="471" t="s">
        <v>939</v>
      </c>
      <c r="CJ307" s="471" t="s">
        <v>939</v>
      </c>
      <c r="CK307" s="6"/>
      <c r="CL307" s="114"/>
    </row>
    <row r="308" spans="4:90" ht="14.25" customHeight="1" x14ac:dyDescent="0.35">
      <c r="D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471" t="s">
        <v>361</v>
      </c>
      <c r="AS308" s="471" t="s">
        <v>361</v>
      </c>
      <c r="AT308" s="471" t="s">
        <v>361</v>
      </c>
      <c r="AU308" s="471" t="s">
        <v>361</v>
      </c>
      <c r="AV308" s="471" t="s">
        <v>361</v>
      </c>
      <c r="AW308" s="471" t="s">
        <v>361</v>
      </c>
      <c r="AX308" s="471" t="s">
        <v>361</v>
      </c>
      <c r="AY308" s="471" t="s">
        <v>361</v>
      </c>
      <c r="AZ308" s="471" t="s">
        <v>361</v>
      </c>
      <c r="BA308" s="471" t="s">
        <v>361</v>
      </c>
      <c r="BB308" s="443">
        <v>3.3</v>
      </c>
      <c r="BC308" s="444">
        <v>3.3</v>
      </c>
      <c r="BD308" s="444">
        <v>3.3</v>
      </c>
      <c r="BE308" s="444">
        <v>3.3</v>
      </c>
      <c r="BF308" s="444">
        <v>3.3</v>
      </c>
      <c r="BG308" s="444">
        <v>3.3</v>
      </c>
      <c r="BH308" s="444">
        <v>3.3</v>
      </c>
      <c r="BI308" s="444">
        <v>3.3</v>
      </c>
      <c r="BJ308" s="444">
        <v>3.3</v>
      </c>
      <c r="BK308" s="444">
        <v>3.3</v>
      </c>
      <c r="BL308" s="444">
        <v>3.3</v>
      </c>
      <c r="BM308" s="444">
        <v>3.3</v>
      </c>
      <c r="BN308" s="444">
        <v>3.3</v>
      </c>
      <c r="BO308" s="445">
        <v>3.3</v>
      </c>
      <c r="BP308" s="471" t="s">
        <v>940</v>
      </c>
      <c r="BQ308" s="471" t="s">
        <v>940</v>
      </c>
      <c r="BR308" s="471" t="s">
        <v>940</v>
      </c>
      <c r="BS308" s="471" t="s">
        <v>940</v>
      </c>
      <c r="BT308" s="471" t="s">
        <v>940</v>
      </c>
      <c r="BU308" s="471" t="s">
        <v>940</v>
      </c>
      <c r="BV308" s="471" t="s">
        <v>940</v>
      </c>
      <c r="BW308" s="471" t="s">
        <v>940</v>
      </c>
      <c r="BX308" s="471" t="s">
        <v>940</v>
      </c>
      <c r="BY308" s="471" t="s">
        <v>940</v>
      </c>
      <c r="BZ308" s="471" t="s">
        <v>940</v>
      </c>
      <c r="CA308" s="471" t="s">
        <v>940</v>
      </c>
      <c r="CB308" s="471" t="s">
        <v>940</v>
      </c>
      <c r="CC308" s="471" t="s">
        <v>940</v>
      </c>
      <c r="CD308" s="471" t="s">
        <v>940</v>
      </c>
      <c r="CE308" s="471" t="s">
        <v>940</v>
      </c>
      <c r="CF308" s="471" t="s">
        <v>940</v>
      </c>
      <c r="CG308" s="471" t="s">
        <v>940</v>
      </c>
      <c r="CH308" s="471" t="s">
        <v>940</v>
      </c>
      <c r="CI308" s="471" t="s">
        <v>940</v>
      </c>
      <c r="CJ308" s="471" t="s">
        <v>940</v>
      </c>
      <c r="CK308" s="6"/>
      <c r="CL308" s="114"/>
    </row>
    <row r="309" spans="4:90" ht="14.25" customHeight="1" x14ac:dyDescent="0.35">
      <c r="D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471" t="s">
        <v>925</v>
      </c>
      <c r="AS309" s="471" t="s">
        <v>925</v>
      </c>
      <c r="AT309" s="471" t="s">
        <v>925</v>
      </c>
      <c r="AU309" s="471" t="s">
        <v>925</v>
      </c>
      <c r="AV309" s="471" t="s">
        <v>925</v>
      </c>
      <c r="AW309" s="471" t="s">
        <v>925</v>
      </c>
      <c r="AX309" s="471" t="s">
        <v>925</v>
      </c>
      <c r="AY309" s="471" t="s">
        <v>925</v>
      </c>
      <c r="AZ309" s="471" t="s">
        <v>925</v>
      </c>
      <c r="BA309" s="471" t="s">
        <v>925</v>
      </c>
      <c r="BB309" s="443">
        <v>7.3</v>
      </c>
      <c r="BC309" s="444">
        <v>7.3</v>
      </c>
      <c r="BD309" s="444">
        <v>7.3</v>
      </c>
      <c r="BE309" s="444">
        <v>7.3</v>
      </c>
      <c r="BF309" s="444">
        <v>7.3</v>
      </c>
      <c r="BG309" s="444">
        <v>7.3</v>
      </c>
      <c r="BH309" s="444">
        <v>7.3</v>
      </c>
      <c r="BI309" s="444">
        <v>7.3</v>
      </c>
      <c r="BJ309" s="444">
        <v>7.3</v>
      </c>
      <c r="BK309" s="444">
        <v>7.3</v>
      </c>
      <c r="BL309" s="444">
        <v>7.3</v>
      </c>
      <c r="BM309" s="444">
        <v>7.3</v>
      </c>
      <c r="BN309" s="444">
        <v>7.3</v>
      </c>
      <c r="BO309" s="445">
        <v>7.3</v>
      </c>
      <c r="BP309" s="471" t="s">
        <v>941</v>
      </c>
      <c r="BQ309" s="471" t="s">
        <v>941</v>
      </c>
      <c r="BR309" s="471" t="s">
        <v>941</v>
      </c>
      <c r="BS309" s="471" t="s">
        <v>941</v>
      </c>
      <c r="BT309" s="471" t="s">
        <v>941</v>
      </c>
      <c r="BU309" s="471" t="s">
        <v>941</v>
      </c>
      <c r="BV309" s="471" t="s">
        <v>941</v>
      </c>
      <c r="BW309" s="471" t="s">
        <v>941</v>
      </c>
      <c r="BX309" s="471" t="s">
        <v>941</v>
      </c>
      <c r="BY309" s="471" t="s">
        <v>941</v>
      </c>
      <c r="BZ309" s="471" t="s">
        <v>941</v>
      </c>
      <c r="CA309" s="471" t="s">
        <v>941</v>
      </c>
      <c r="CB309" s="471" t="s">
        <v>941</v>
      </c>
      <c r="CC309" s="471" t="s">
        <v>941</v>
      </c>
      <c r="CD309" s="471" t="s">
        <v>941</v>
      </c>
      <c r="CE309" s="471" t="s">
        <v>941</v>
      </c>
      <c r="CF309" s="471" t="s">
        <v>941</v>
      </c>
      <c r="CG309" s="471" t="s">
        <v>941</v>
      </c>
      <c r="CH309" s="471" t="s">
        <v>941</v>
      </c>
      <c r="CI309" s="471" t="s">
        <v>941</v>
      </c>
      <c r="CJ309" s="471" t="s">
        <v>941</v>
      </c>
      <c r="CK309" s="6"/>
      <c r="CL309" s="114"/>
    </row>
    <row r="310" spans="4:90" ht="14.25" customHeight="1" x14ac:dyDescent="0.35">
      <c r="D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471" t="s">
        <v>361</v>
      </c>
      <c r="AS310" s="471" t="s">
        <v>361</v>
      </c>
      <c r="AT310" s="471" t="s">
        <v>361</v>
      </c>
      <c r="AU310" s="471" t="s">
        <v>361</v>
      </c>
      <c r="AV310" s="471" t="s">
        <v>361</v>
      </c>
      <c r="AW310" s="471" t="s">
        <v>361</v>
      </c>
      <c r="AX310" s="471" t="s">
        <v>361</v>
      </c>
      <c r="AY310" s="471" t="s">
        <v>361</v>
      </c>
      <c r="AZ310" s="471" t="s">
        <v>361</v>
      </c>
      <c r="BA310" s="471" t="s">
        <v>361</v>
      </c>
      <c r="BB310" s="443">
        <v>3.9</v>
      </c>
      <c r="BC310" s="444">
        <v>3.9</v>
      </c>
      <c r="BD310" s="444">
        <v>3.9</v>
      </c>
      <c r="BE310" s="444">
        <v>3.9</v>
      </c>
      <c r="BF310" s="444">
        <v>3.9</v>
      </c>
      <c r="BG310" s="444">
        <v>3.9</v>
      </c>
      <c r="BH310" s="444">
        <v>3.9</v>
      </c>
      <c r="BI310" s="444">
        <v>3.9</v>
      </c>
      <c r="BJ310" s="444">
        <v>3.9</v>
      </c>
      <c r="BK310" s="444">
        <v>3.9</v>
      </c>
      <c r="BL310" s="444">
        <v>3.9</v>
      </c>
      <c r="BM310" s="444">
        <v>3.9</v>
      </c>
      <c r="BN310" s="444">
        <v>3.9</v>
      </c>
      <c r="BO310" s="445">
        <v>3.9</v>
      </c>
      <c r="BP310" s="471" t="s">
        <v>942</v>
      </c>
      <c r="BQ310" s="471" t="s">
        <v>942</v>
      </c>
      <c r="BR310" s="471" t="s">
        <v>942</v>
      </c>
      <c r="BS310" s="471" t="s">
        <v>942</v>
      </c>
      <c r="BT310" s="471" t="s">
        <v>942</v>
      </c>
      <c r="BU310" s="471" t="s">
        <v>942</v>
      </c>
      <c r="BV310" s="471" t="s">
        <v>942</v>
      </c>
      <c r="BW310" s="471" t="s">
        <v>942</v>
      </c>
      <c r="BX310" s="471" t="s">
        <v>942</v>
      </c>
      <c r="BY310" s="471" t="s">
        <v>942</v>
      </c>
      <c r="BZ310" s="471" t="s">
        <v>942</v>
      </c>
      <c r="CA310" s="471" t="s">
        <v>942</v>
      </c>
      <c r="CB310" s="471" t="s">
        <v>942</v>
      </c>
      <c r="CC310" s="471" t="s">
        <v>942</v>
      </c>
      <c r="CD310" s="471" t="s">
        <v>942</v>
      </c>
      <c r="CE310" s="471" t="s">
        <v>942</v>
      </c>
      <c r="CF310" s="471" t="s">
        <v>942</v>
      </c>
      <c r="CG310" s="471" t="s">
        <v>942</v>
      </c>
      <c r="CH310" s="471" t="s">
        <v>942</v>
      </c>
      <c r="CI310" s="471" t="s">
        <v>942</v>
      </c>
      <c r="CJ310" s="471" t="s">
        <v>942</v>
      </c>
      <c r="CK310" s="6"/>
      <c r="CL310" s="114"/>
    </row>
    <row r="311" spans="4:90" ht="14.25" customHeight="1" x14ac:dyDescent="0.35">
      <c r="D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471" t="s">
        <v>361</v>
      </c>
      <c r="AS311" s="471" t="s">
        <v>361</v>
      </c>
      <c r="AT311" s="471" t="s">
        <v>361</v>
      </c>
      <c r="AU311" s="471" t="s">
        <v>361</v>
      </c>
      <c r="AV311" s="471" t="s">
        <v>361</v>
      </c>
      <c r="AW311" s="471" t="s">
        <v>361</v>
      </c>
      <c r="AX311" s="471" t="s">
        <v>361</v>
      </c>
      <c r="AY311" s="471" t="s">
        <v>361</v>
      </c>
      <c r="AZ311" s="471" t="s">
        <v>361</v>
      </c>
      <c r="BA311" s="471" t="s">
        <v>361</v>
      </c>
      <c r="BB311" s="443">
        <v>3.5</v>
      </c>
      <c r="BC311" s="444">
        <v>3.5</v>
      </c>
      <c r="BD311" s="444">
        <v>3.5</v>
      </c>
      <c r="BE311" s="444">
        <v>3.5</v>
      </c>
      <c r="BF311" s="444">
        <v>3.5</v>
      </c>
      <c r="BG311" s="444">
        <v>3.5</v>
      </c>
      <c r="BH311" s="444">
        <v>3.5</v>
      </c>
      <c r="BI311" s="444">
        <v>3.5</v>
      </c>
      <c r="BJ311" s="444">
        <v>3.5</v>
      </c>
      <c r="BK311" s="444">
        <v>3.5</v>
      </c>
      <c r="BL311" s="444">
        <v>3.5</v>
      </c>
      <c r="BM311" s="444">
        <v>3.5</v>
      </c>
      <c r="BN311" s="444">
        <v>3.5</v>
      </c>
      <c r="BO311" s="445">
        <v>3.5</v>
      </c>
      <c r="BP311" s="471" t="s">
        <v>943</v>
      </c>
      <c r="BQ311" s="471" t="s">
        <v>943</v>
      </c>
      <c r="BR311" s="471" t="s">
        <v>943</v>
      </c>
      <c r="BS311" s="471" t="s">
        <v>943</v>
      </c>
      <c r="BT311" s="471" t="s">
        <v>943</v>
      </c>
      <c r="BU311" s="471" t="s">
        <v>943</v>
      </c>
      <c r="BV311" s="471" t="s">
        <v>943</v>
      </c>
      <c r="BW311" s="471" t="s">
        <v>943</v>
      </c>
      <c r="BX311" s="471" t="s">
        <v>943</v>
      </c>
      <c r="BY311" s="471" t="s">
        <v>943</v>
      </c>
      <c r="BZ311" s="471" t="s">
        <v>943</v>
      </c>
      <c r="CA311" s="471" t="s">
        <v>943</v>
      </c>
      <c r="CB311" s="471" t="s">
        <v>943</v>
      </c>
      <c r="CC311" s="471" t="s">
        <v>943</v>
      </c>
      <c r="CD311" s="471" t="s">
        <v>943</v>
      </c>
      <c r="CE311" s="471" t="s">
        <v>943</v>
      </c>
      <c r="CF311" s="471" t="s">
        <v>943</v>
      </c>
      <c r="CG311" s="471" t="s">
        <v>943</v>
      </c>
      <c r="CH311" s="471" t="s">
        <v>943</v>
      </c>
      <c r="CI311" s="471" t="s">
        <v>943</v>
      </c>
      <c r="CJ311" s="471" t="s">
        <v>943</v>
      </c>
      <c r="CK311" s="6"/>
      <c r="CL311" s="114"/>
    </row>
    <row r="312" spans="4:90" ht="14.25" customHeight="1" x14ac:dyDescent="0.35">
      <c r="D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471" t="s">
        <v>361</v>
      </c>
      <c r="AS312" s="471" t="s">
        <v>361</v>
      </c>
      <c r="AT312" s="471" t="s">
        <v>361</v>
      </c>
      <c r="AU312" s="471" t="s">
        <v>361</v>
      </c>
      <c r="AV312" s="471" t="s">
        <v>361</v>
      </c>
      <c r="AW312" s="471" t="s">
        <v>361</v>
      </c>
      <c r="AX312" s="471" t="s">
        <v>361</v>
      </c>
      <c r="AY312" s="471" t="s">
        <v>361</v>
      </c>
      <c r="AZ312" s="471" t="s">
        <v>361</v>
      </c>
      <c r="BA312" s="471" t="s">
        <v>361</v>
      </c>
      <c r="BB312" s="443">
        <v>2.1</v>
      </c>
      <c r="BC312" s="444">
        <v>2.1</v>
      </c>
      <c r="BD312" s="444">
        <v>2.1</v>
      </c>
      <c r="BE312" s="444">
        <v>2.1</v>
      </c>
      <c r="BF312" s="444">
        <v>2.1</v>
      </c>
      <c r="BG312" s="444">
        <v>2.1</v>
      </c>
      <c r="BH312" s="444">
        <v>2.1</v>
      </c>
      <c r="BI312" s="444">
        <v>2.1</v>
      </c>
      <c r="BJ312" s="444">
        <v>2.1</v>
      </c>
      <c r="BK312" s="444">
        <v>2.1</v>
      </c>
      <c r="BL312" s="444">
        <v>2.1</v>
      </c>
      <c r="BM312" s="444">
        <v>2.1</v>
      </c>
      <c r="BN312" s="444">
        <v>2.1</v>
      </c>
      <c r="BO312" s="445">
        <v>2.1</v>
      </c>
      <c r="BP312" s="471" t="s">
        <v>944</v>
      </c>
      <c r="BQ312" s="471" t="s">
        <v>944</v>
      </c>
      <c r="BR312" s="471" t="s">
        <v>944</v>
      </c>
      <c r="BS312" s="471" t="s">
        <v>944</v>
      </c>
      <c r="BT312" s="471" t="s">
        <v>944</v>
      </c>
      <c r="BU312" s="471" t="s">
        <v>944</v>
      </c>
      <c r="BV312" s="471" t="s">
        <v>944</v>
      </c>
      <c r="BW312" s="471" t="s">
        <v>944</v>
      </c>
      <c r="BX312" s="471" t="s">
        <v>944</v>
      </c>
      <c r="BY312" s="471" t="s">
        <v>944</v>
      </c>
      <c r="BZ312" s="471" t="s">
        <v>944</v>
      </c>
      <c r="CA312" s="471" t="s">
        <v>944</v>
      </c>
      <c r="CB312" s="471" t="s">
        <v>944</v>
      </c>
      <c r="CC312" s="471" t="s">
        <v>944</v>
      </c>
      <c r="CD312" s="471" t="s">
        <v>944</v>
      </c>
      <c r="CE312" s="471" t="s">
        <v>944</v>
      </c>
      <c r="CF312" s="471" t="s">
        <v>944</v>
      </c>
      <c r="CG312" s="471" t="s">
        <v>944</v>
      </c>
      <c r="CH312" s="471" t="s">
        <v>944</v>
      </c>
      <c r="CI312" s="471" t="s">
        <v>944</v>
      </c>
      <c r="CJ312" s="471" t="s">
        <v>944</v>
      </c>
      <c r="CK312" s="6"/>
      <c r="CL312" s="114"/>
    </row>
    <row r="313" spans="4:90" ht="14.25" customHeight="1" x14ac:dyDescent="0.35">
      <c r="D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471" t="s">
        <v>361</v>
      </c>
      <c r="AS313" s="471" t="s">
        <v>361</v>
      </c>
      <c r="AT313" s="471" t="s">
        <v>361</v>
      </c>
      <c r="AU313" s="471" t="s">
        <v>361</v>
      </c>
      <c r="AV313" s="471" t="s">
        <v>361</v>
      </c>
      <c r="AW313" s="471" t="s">
        <v>361</v>
      </c>
      <c r="AX313" s="471" t="s">
        <v>361</v>
      </c>
      <c r="AY313" s="471" t="s">
        <v>361</v>
      </c>
      <c r="AZ313" s="471" t="s">
        <v>361</v>
      </c>
      <c r="BA313" s="471" t="s">
        <v>361</v>
      </c>
      <c r="BB313" s="443">
        <v>3.2</v>
      </c>
      <c r="BC313" s="444">
        <v>3.2</v>
      </c>
      <c r="BD313" s="444">
        <v>3.2</v>
      </c>
      <c r="BE313" s="444">
        <v>3.2</v>
      </c>
      <c r="BF313" s="444">
        <v>3.2</v>
      </c>
      <c r="BG313" s="444">
        <v>3.2</v>
      </c>
      <c r="BH313" s="444">
        <v>3.2</v>
      </c>
      <c r="BI313" s="444">
        <v>3.2</v>
      </c>
      <c r="BJ313" s="444">
        <v>3.2</v>
      </c>
      <c r="BK313" s="444">
        <v>3.2</v>
      </c>
      <c r="BL313" s="444">
        <v>3.2</v>
      </c>
      <c r="BM313" s="444">
        <v>3.2</v>
      </c>
      <c r="BN313" s="444">
        <v>3.2</v>
      </c>
      <c r="BO313" s="445">
        <v>3.2</v>
      </c>
      <c r="BP313" s="471" t="s">
        <v>945</v>
      </c>
      <c r="BQ313" s="471" t="s">
        <v>945</v>
      </c>
      <c r="BR313" s="471" t="s">
        <v>945</v>
      </c>
      <c r="BS313" s="471" t="s">
        <v>945</v>
      </c>
      <c r="BT313" s="471" t="s">
        <v>945</v>
      </c>
      <c r="BU313" s="471" t="s">
        <v>945</v>
      </c>
      <c r="BV313" s="471" t="s">
        <v>945</v>
      </c>
      <c r="BW313" s="471" t="s">
        <v>945</v>
      </c>
      <c r="BX313" s="471" t="s">
        <v>945</v>
      </c>
      <c r="BY313" s="471" t="s">
        <v>945</v>
      </c>
      <c r="BZ313" s="471" t="s">
        <v>945</v>
      </c>
      <c r="CA313" s="471" t="s">
        <v>945</v>
      </c>
      <c r="CB313" s="471" t="s">
        <v>945</v>
      </c>
      <c r="CC313" s="471" t="s">
        <v>945</v>
      </c>
      <c r="CD313" s="471" t="s">
        <v>945</v>
      </c>
      <c r="CE313" s="471" t="s">
        <v>945</v>
      </c>
      <c r="CF313" s="471" t="s">
        <v>945</v>
      </c>
      <c r="CG313" s="471" t="s">
        <v>945</v>
      </c>
      <c r="CH313" s="471" t="s">
        <v>945</v>
      </c>
      <c r="CI313" s="471" t="s">
        <v>945</v>
      </c>
      <c r="CJ313" s="471" t="s">
        <v>945</v>
      </c>
      <c r="CK313" s="6"/>
      <c r="CL313" s="114"/>
    </row>
    <row r="314" spans="4:90" ht="14.25" customHeight="1" x14ac:dyDescent="0.35">
      <c r="D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471" t="s">
        <v>926</v>
      </c>
      <c r="AS314" s="471" t="s">
        <v>926</v>
      </c>
      <c r="AT314" s="471" t="s">
        <v>926</v>
      </c>
      <c r="AU314" s="471" t="s">
        <v>926</v>
      </c>
      <c r="AV314" s="471" t="s">
        <v>926</v>
      </c>
      <c r="AW314" s="471" t="s">
        <v>926</v>
      </c>
      <c r="AX314" s="471" t="s">
        <v>926</v>
      </c>
      <c r="AY314" s="471" t="s">
        <v>926</v>
      </c>
      <c r="AZ314" s="471" t="s">
        <v>926</v>
      </c>
      <c r="BA314" s="471" t="s">
        <v>926</v>
      </c>
      <c r="BB314" s="443">
        <v>3.1</v>
      </c>
      <c r="BC314" s="444">
        <v>3.1</v>
      </c>
      <c r="BD314" s="444">
        <v>3.1</v>
      </c>
      <c r="BE314" s="444">
        <v>3.1</v>
      </c>
      <c r="BF314" s="444">
        <v>3.1</v>
      </c>
      <c r="BG314" s="444">
        <v>3.1</v>
      </c>
      <c r="BH314" s="444">
        <v>3.1</v>
      </c>
      <c r="BI314" s="444">
        <v>3.1</v>
      </c>
      <c r="BJ314" s="444">
        <v>3.1</v>
      </c>
      <c r="BK314" s="444">
        <v>3.1</v>
      </c>
      <c r="BL314" s="444">
        <v>3.1</v>
      </c>
      <c r="BM314" s="444">
        <v>3.1</v>
      </c>
      <c r="BN314" s="444">
        <v>3.1</v>
      </c>
      <c r="BO314" s="445">
        <v>3.1</v>
      </c>
      <c r="BP314" s="471" t="s">
        <v>946</v>
      </c>
      <c r="BQ314" s="471" t="s">
        <v>946</v>
      </c>
      <c r="BR314" s="471" t="s">
        <v>946</v>
      </c>
      <c r="BS314" s="471" t="s">
        <v>946</v>
      </c>
      <c r="BT314" s="471" t="s">
        <v>946</v>
      </c>
      <c r="BU314" s="471" t="s">
        <v>946</v>
      </c>
      <c r="BV314" s="471" t="s">
        <v>946</v>
      </c>
      <c r="BW314" s="471" t="s">
        <v>946</v>
      </c>
      <c r="BX314" s="471" t="s">
        <v>946</v>
      </c>
      <c r="BY314" s="471" t="s">
        <v>946</v>
      </c>
      <c r="BZ314" s="471" t="s">
        <v>946</v>
      </c>
      <c r="CA314" s="471" t="s">
        <v>946</v>
      </c>
      <c r="CB314" s="471" t="s">
        <v>946</v>
      </c>
      <c r="CC314" s="471" t="s">
        <v>946</v>
      </c>
      <c r="CD314" s="471" t="s">
        <v>946</v>
      </c>
      <c r="CE314" s="471" t="s">
        <v>946</v>
      </c>
      <c r="CF314" s="471" t="s">
        <v>946</v>
      </c>
      <c r="CG314" s="471" t="s">
        <v>946</v>
      </c>
      <c r="CH314" s="471" t="s">
        <v>946</v>
      </c>
      <c r="CI314" s="471" t="s">
        <v>946</v>
      </c>
      <c r="CJ314" s="471" t="s">
        <v>946</v>
      </c>
      <c r="CK314" s="6"/>
      <c r="CL314" s="114"/>
    </row>
    <row r="315" spans="4:90" ht="14.25" customHeight="1" x14ac:dyDescent="0.35">
      <c r="D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471" t="s">
        <v>361</v>
      </c>
      <c r="AS315" s="471" t="s">
        <v>361</v>
      </c>
      <c r="AT315" s="471" t="s">
        <v>361</v>
      </c>
      <c r="AU315" s="471" t="s">
        <v>361</v>
      </c>
      <c r="AV315" s="471" t="s">
        <v>361</v>
      </c>
      <c r="AW315" s="471" t="s">
        <v>361</v>
      </c>
      <c r="AX315" s="471" t="s">
        <v>361</v>
      </c>
      <c r="AY315" s="471" t="s">
        <v>361</v>
      </c>
      <c r="AZ315" s="471" t="s">
        <v>361</v>
      </c>
      <c r="BA315" s="471" t="s">
        <v>361</v>
      </c>
      <c r="BB315" s="443" t="s">
        <v>924</v>
      </c>
      <c r="BC315" s="444" t="s">
        <v>924</v>
      </c>
      <c r="BD315" s="444" t="s">
        <v>924</v>
      </c>
      <c r="BE315" s="444" t="s">
        <v>924</v>
      </c>
      <c r="BF315" s="444" t="s">
        <v>924</v>
      </c>
      <c r="BG315" s="444" t="s">
        <v>924</v>
      </c>
      <c r="BH315" s="444" t="s">
        <v>924</v>
      </c>
      <c r="BI315" s="444" t="s">
        <v>924</v>
      </c>
      <c r="BJ315" s="444" t="s">
        <v>924</v>
      </c>
      <c r="BK315" s="444" t="s">
        <v>924</v>
      </c>
      <c r="BL315" s="444" t="s">
        <v>924</v>
      </c>
      <c r="BM315" s="444" t="s">
        <v>924</v>
      </c>
      <c r="BN315" s="444" t="s">
        <v>924</v>
      </c>
      <c r="BO315" s="445" t="s">
        <v>924</v>
      </c>
      <c r="BP315" s="471" t="s">
        <v>947</v>
      </c>
      <c r="BQ315" s="471" t="s">
        <v>947</v>
      </c>
      <c r="BR315" s="471" t="s">
        <v>947</v>
      </c>
      <c r="BS315" s="471" t="s">
        <v>947</v>
      </c>
      <c r="BT315" s="471" t="s">
        <v>947</v>
      </c>
      <c r="BU315" s="471" t="s">
        <v>947</v>
      </c>
      <c r="BV315" s="471" t="s">
        <v>947</v>
      </c>
      <c r="BW315" s="471" t="s">
        <v>947</v>
      </c>
      <c r="BX315" s="471" t="s">
        <v>947</v>
      </c>
      <c r="BY315" s="471" t="s">
        <v>947</v>
      </c>
      <c r="BZ315" s="471" t="s">
        <v>947</v>
      </c>
      <c r="CA315" s="471" t="s">
        <v>947</v>
      </c>
      <c r="CB315" s="471" t="s">
        <v>947</v>
      </c>
      <c r="CC315" s="471" t="s">
        <v>947</v>
      </c>
      <c r="CD315" s="471" t="s">
        <v>947</v>
      </c>
      <c r="CE315" s="471" t="s">
        <v>947</v>
      </c>
      <c r="CF315" s="471" t="s">
        <v>947</v>
      </c>
      <c r="CG315" s="471" t="s">
        <v>947</v>
      </c>
      <c r="CH315" s="471" t="s">
        <v>947</v>
      </c>
      <c r="CI315" s="471" t="s">
        <v>947</v>
      </c>
      <c r="CJ315" s="471" t="s">
        <v>947</v>
      </c>
      <c r="CK315" s="6"/>
      <c r="CL315" s="114"/>
    </row>
    <row r="316" spans="4:90" ht="14.25" customHeight="1" x14ac:dyDescent="0.35">
      <c r="D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471" t="s">
        <v>926</v>
      </c>
      <c r="AS316" s="471" t="s">
        <v>926</v>
      </c>
      <c r="AT316" s="471" t="s">
        <v>926</v>
      </c>
      <c r="AU316" s="471" t="s">
        <v>926</v>
      </c>
      <c r="AV316" s="471" t="s">
        <v>926</v>
      </c>
      <c r="AW316" s="471" t="s">
        <v>926</v>
      </c>
      <c r="AX316" s="471" t="s">
        <v>926</v>
      </c>
      <c r="AY316" s="471" t="s">
        <v>926</v>
      </c>
      <c r="AZ316" s="471" t="s">
        <v>926</v>
      </c>
      <c r="BA316" s="471" t="s">
        <v>926</v>
      </c>
      <c r="BB316" s="443">
        <v>4.9000000000000004</v>
      </c>
      <c r="BC316" s="444">
        <v>4.9000000000000004</v>
      </c>
      <c r="BD316" s="444">
        <v>4.9000000000000004</v>
      </c>
      <c r="BE316" s="444">
        <v>4.9000000000000004</v>
      </c>
      <c r="BF316" s="444">
        <v>4.9000000000000004</v>
      </c>
      <c r="BG316" s="444">
        <v>4.9000000000000004</v>
      </c>
      <c r="BH316" s="444">
        <v>4.9000000000000004</v>
      </c>
      <c r="BI316" s="444">
        <v>4.9000000000000004</v>
      </c>
      <c r="BJ316" s="444">
        <v>4.9000000000000004</v>
      </c>
      <c r="BK316" s="444">
        <v>4.9000000000000004</v>
      </c>
      <c r="BL316" s="444">
        <v>4.9000000000000004</v>
      </c>
      <c r="BM316" s="444">
        <v>4.9000000000000004</v>
      </c>
      <c r="BN316" s="444">
        <v>4.9000000000000004</v>
      </c>
      <c r="BO316" s="445">
        <v>4.9000000000000004</v>
      </c>
      <c r="BP316" s="471" t="s">
        <v>948</v>
      </c>
      <c r="BQ316" s="471" t="s">
        <v>948</v>
      </c>
      <c r="BR316" s="471" t="s">
        <v>948</v>
      </c>
      <c r="BS316" s="471" t="s">
        <v>948</v>
      </c>
      <c r="BT316" s="471" t="s">
        <v>948</v>
      </c>
      <c r="BU316" s="471" t="s">
        <v>948</v>
      </c>
      <c r="BV316" s="471" t="s">
        <v>948</v>
      </c>
      <c r="BW316" s="471" t="s">
        <v>948</v>
      </c>
      <c r="BX316" s="471" t="s">
        <v>948</v>
      </c>
      <c r="BY316" s="471" t="s">
        <v>948</v>
      </c>
      <c r="BZ316" s="471" t="s">
        <v>948</v>
      </c>
      <c r="CA316" s="471" t="s">
        <v>948</v>
      </c>
      <c r="CB316" s="471" t="s">
        <v>948</v>
      </c>
      <c r="CC316" s="471" t="s">
        <v>948</v>
      </c>
      <c r="CD316" s="471" t="s">
        <v>948</v>
      </c>
      <c r="CE316" s="471" t="s">
        <v>948</v>
      </c>
      <c r="CF316" s="471" t="s">
        <v>948</v>
      </c>
      <c r="CG316" s="471" t="s">
        <v>948</v>
      </c>
      <c r="CH316" s="471" t="s">
        <v>948</v>
      </c>
      <c r="CI316" s="471" t="s">
        <v>948</v>
      </c>
      <c r="CJ316" s="471" t="s">
        <v>948</v>
      </c>
      <c r="CK316" s="6"/>
      <c r="CL316" s="114"/>
    </row>
    <row r="317" spans="4:90" ht="14.25" customHeight="1" x14ac:dyDescent="0.35">
      <c r="D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471" t="s">
        <v>361</v>
      </c>
      <c r="AS317" s="471" t="s">
        <v>361</v>
      </c>
      <c r="AT317" s="471" t="s">
        <v>361</v>
      </c>
      <c r="AU317" s="471" t="s">
        <v>361</v>
      </c>
      <c r="AV317" s="471" t="s">
        <v>361</v>
      </c>
      <c r="AW317" s="471" t="s">
        <v>361</v>
      </c>
      <c r="AX317" s="471" t="s">
        <v>361</v>
      </c>
      <c r="AY317" s="471" t="s">
        <v>361</v>
      </c>
      <c r="AZ317" s="471" t="s">
        <v>361</v>
      </c>
      <c r="BA317" s="471" t="s">
        <v>361</v>
      </c>
      <c r="BB317" s="443">
        <v>5.3</v>
      </c>
      <c r="BC317" s="444">
        <v>5.3</v>
      </c>
      <c r="BD317" s="444">
        <v>5.3</v>
      </c>
      <c r="BE317" s="444">
        <v>5.3</v>
      </c>
      <c r="BF317" s="444">
        <v>5.3</v>
      </c>
      <c r="BG317" s="444">
        <v>5.3</v>
      </c>
      <c r="BH317" s="444">
        <v>5.3</v>
      </c>
      <c r="BI317" s="444">
        <v>5.3</v>
      </c>
      <c r="BJ317" s="444">
        <v>5.3</v>
      </c>
      <c r="BK317" s="444">
        <v>5.3</v>
      </c>
      <c r="BL317" s="444">
        <v>5.3</v>
      </c>
      <c r="BM317" s="444">
        <v>5.3</v>
      </c>
      <c r="BN317" s="444">
        <v>5.3</v>
      </c>
      <c r="BO317" s="445">
        <v>5.3</v>
      </c>
      <c r="BP317" s="471" t="s">
        <v>949</v>
      </c>
      <c r="BQ317" s="471" t="s">
        <v>949</v>
      </c>
      <c r="BR317" s="471" t="s">
        <v>949</v>
      </c>
      <c r="BS317" s="471" t="s">
        <v>949</v>
      </c>
      <c r="BT317" s="471" t="s">
        <v>949</v>
      </c>
      <c r="BU317" s="471" t="s">
        <v>949</v>
      </c>
      <c r="BV317" s="471" t="s">
        <v>949</v>
      </c>
      <c r="BW317" s="471" t="s">
        <v>949</v>
      </c>
      <c r="BX317" s="471" t="s">
        <v>949</v>
      </c>
      <c r="BY317" s="471" t="s">
        <v>949</v>
      </c>
      <c r="BZ317" s="471" t="s">
        <v>949</v>
      </c>
      <c r="CA317" s="471" t="s">
        <v>949</v>
      </c>
      <c r="CB317" s="471" t="s">
        <v>949</v>
      </c>
      <c r="CC317" s="471" t="s">
        <v>949</v>
      </c>
      <c r="CD317" s="471" t="s">
        <v>949</v>
      </c>
      <c r="CE317" s="471" t="s">
        <v>949</v>
      </c>
      <c r="CF317" s="471" t="s">
        <v>949</v>
      </c>
      <c r="CG317" s="471" t="s">
        <v>949</v>
      </c>
      <c r="CH317" s="471" t="s">
        <v>949</v>
      </c>
      <c r="CI317" s="471" t="s">
        <v>949</v>
      </c>
      <c r="CJ317" s="471" t="s">
        <v>949</v>
      </c>
      <c r="CK317" s="6"/>
      <c r="CL317" s="114"/>
    </row>
    <row r="318" spans="4:90" ht="14.25" customHeight="1" x14ac:dyDescent="0.35">
      <c r="D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471" t="s">
        <v>361</v>
      </c>
      <c r="AS318" s="471" t="s">
        <v>361</v>
      </c>
      <c r="AT318" s="471" t="s">
        <v>361</v>
      </c>
      <c r="AU318" s="471" t="s">
        <v>361</v>
      </c>
      <c r="AV318" s="471" t="s">
        <v>361</v>
      </c>
      <c r="AW318" s="471" t="s">
        <v>361</v>
      </c>
      <c r="AX318" s="471" t="s">
        <v>361</v>
      </c>
      <c r="AY318" s="471" t="s">
        <v>361</v>
      </c>
      <c r="AZ318" s="471" t="s">
        <v>361</v>
      </c>
      <c r="BA318" s="471" t="s">
        <v>361</v>
      </c>
      <c r="BB318" s="443">
        <v>2.2999999999999998</v>
      </c>
      <c r="BC318" s="444">
        <v>2.2999999999999998</v>
      </c>
      <c r="BD318" s="444">
        <v>2.2999999999999998</v>
      </c>
      <c r="BE318" s="444">
        <v>2.2999999999999998</v>
      </c>
      <c r="BF318" s="444">
        <v>2.2999999999999998</v>
      </c>
      <c r="BG318" s="444">
        <v>2.2999999999999998</v>
      </c>
      <c r="BH318" s="444">
        <v>2.2999999999999998</v>
      </c>
      <c r="BI318" s="444">
        <v>2.2999999999999998</v>
      </c>
      <c r="BJ318" s="444">
        <v>2.2999999999999998</v>
      </c>
      <c r="BK318" s="444">
        <v>2.2999999999999998</v>
      </c>
      <c r="BL318" s="444">
        <v>2.2999999999999998</v>
      </c>
      <c r="BM318" s="444">
        <v>2.2999999999999998</v>
      </c>
      <c r="BN318" s="444">
        <v>2.2999999999999998</v>
      </c>
      <c r="BO318" s="445">
        <v>2.2999999999999998</v>
      </c>
      <c r="BP318" s="471" t="s">
        <v>950</v>
      </c>
      <c r="BQ318" s="471" t="s">
        <v>950</v>
      </c>
      <c r="BR318" s="471" t="s">
        <v>950</v>
      </c>
      <c r="BS318" s="471" t="s">
        <v>950</v>
      </c>
      <c r="BT318" s="471" t="s">
        <v>950</v>
      </c>
      <c r="BU318" s="471" t="s">
        <v>950</v>
      </c>
      <c r="BV318" s="471" t="s">
        <v>950</v>
      </c>
      <c r="BW318" s="471" t="s">
        <v>950</v>
      </c>
      <c r="BX318" s="471" t="s">
        <v>950</v>
      </c>
      <c r="BY318" s="471" t="s">
        <v>950</v>
      </c>
      <c r="BZ318" s="471" t="s">
        <v>950</v>
      </c>
      <c r="CA318" s="471" t="s">
        <v>950</v>
      </c>
      <c r="CB318" s="471" t="s">
        <v>950</v>
      </c>
      <c r="CC318" s="471" t="s">
        <v>950</v>
      </c>
      <c r="CD318" s="471" t="s">
        <v>950</v>
      </c>
      <c r="CE318" s="471" t="s">
        <v>950</v>
      </c>
      <c r="CF318" s="471" t="s">
        <v>950</v>
      </c>
      <c r="CG318" s="471" t="s">
        <v>950</v>
      </c>
      <c r="CH318" s="471" t="s">
        <v>950</v>
      </c>
      <c r="CI318" s="471" t="s">
        <v>950</v>
      </c>
      <c r="CJ318" s="471" t="s">
        <v>950</v>
      </c>
      <c r="CK318" s="6"/>
      <c r="CL318" s="114"/>
    </row>
    <row r="319" spans="4:90" ht="14.25" customHeight="1" x14ac:dyDescent="0.35">
      <c r="D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471" t="s">
        <v>361</v>
      </c>
      <c r="AS319" s="471" t="s">
        <v>361</v>
      </c>
      <c r="AT319" s="471" t="s">
        <v>361</v>
      </c>
      <c r="AU319" s="471" t="s">
        <v>361</v>
      </c>
      <c r="AV319" s="471" t="s">
        <v>361</v>
      </c>
      <c r="AW319" s="471" t="s">
        <v>361</v>
      </c>
      <c r="AX319" s="471" t="s">
        <v>361</v>
      </c>
      <c r="AY319" s="471" t="s">
        <v>361</v>
      </c>
      <c r="AZ319" s="471" t="s">
        <v>361</v>
      </c>
      <c r="BA319" s="471" t="s">
        <v>361</v>
      </c>
      <c r="BB319" s="443">
        <v>5</v>
      </c>
      <c r="BC319" s="444">
        <v>5</v>
      </c>
      <c r="BD319" s="444">
        <v>5</v>
      </c>
      <c r="BE319" s="444">
        <v>5</v>
      </c>
      <c r="BF319" s="444">
        <v>5</v>
      </c>
      <c r="BG319" s="444">
        <v>5</v>
      </c>
      <c r="BH319" s="444">
        <v>5</v>
      </c>
      <c r="BI319" s="444">
        <v>5</v>
      </c>
      <c r="BJ319" s="444">
        <v>5</v>
      </c>
      <c r="BK319" s="444">
        <v>5</v>
      </c>
      <c r="BL319" s="444">
        <v>5</v>
      </c>
      <c r="BM319" s="444">
        <v>5</v>
      </c>
      <c r="BN319" s="444">
        <v>5</v>
      </c>
      <c r="BO319" s="445">
        <v>5</v>
      </c>
      <c r="BP319" s="471" t="s">
        <v>951</v>
      </c>
      <c r="BQ319" s="471" t="s">
        <v>951</v>
      </c>
      <c r="BR319" s="471" t="s">
        <v>951</v>
      </c>
      <c r="BS319" s="471" t="s">
        <v>951</v>
      </c>
      <c r="BT319" s="471" t="s">
        <v>951</v>
      </c>
      <c r="BU319" s="471" t="s">
        <v>951</v>
      </c>
      <c r="BV319" s="471" t="s">
        <v>951</v>
      </c>
      <c r="BW319" s="471" t="s">
        <v>951</v>
      </c>
      <c r="BX319" s="471" t="s">
        <v>951</v>
      </c>
      <c r="BY319" s="471" t="s">
        <v>951</v>
      </c>
      <c r="BZ319" s="471" t="s">
        <v>951</v>
      </c>
      <c r="CA319" s="471" t="s">
        <v>951</v>
      </c>
      <c r="CB319" s="471" t="s">
        <v>951</v>
      </c>
      <c r="CC319" s="471" t="s">
        <v>951</v>
      </c>
      <c r="CD319" s="471" t="s">
        <v>951</v>
      </c>
      <c r="CE319" s="471" t="s">
        <v>951</v>
      </c>
      <c r="CF319" s="471" t="s">
        <v>951</v>
      </c>
      <c r="CG319" s="471" t="s">
        <v>951</v>
      </c>
      <c r="CH319" s="471" t="s">
        <v>951</v>
      </c>
      <c r="CI319" s="471" t="s">
        <v>951</v>
      </c>
      <c r="CJ319" s="471" t="s">
        <v>951</v>
      </c>
      <c r="CK319" s="6"/>
      <c r="CL319" s="114"/>
    </row>
    <row r="320" spans="4:90" ht="14.25" customHeight="1" x14ac:dyDescent="0.35">
      <c r="D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471" t="s">
        <v>361</v>
      </c>
      <c r="AS320" s="471" t="s">
        <v>361</v>
      </c>
      <c r="AT320" s="471" t="s">
        <v>361</v>
      </c>
      <c r="AU320" s="471" t="s">
        <v>361</v>
      </c>
      <c r="AV320" s="471" t="s">
        <v>361</v>
      </c>
      <c r="AW320" s="471" t="s">
        <v>361</v>
      </c>
      <c r="AX320" s="471" t="s">
        <v>361</v>
      </c>
      <c r="AY320" s="471" t="s">
        <v>361</v>
      </c>
      <c r="AZ320" s="471" t="s">
        <v>361</v>
      </c>
      <c r="BA320" s="471" t="s">
        <v>361</v>
      </c>
      <c r="BB320" s="443">
        <v>3</v>
      </c>
      <c r="BC320" s="444">
        <v>3</v>
      </c>
      <c r="BD320" s="444">
        <v>3</v>
      </c>
      <c r="BE320" s="444">
        <v>3</v>
      </c>
      <c r="BF320" s="444">
        <v>3</v>
      </c>
      <c r="BG320" s="444">
        <v>3</v>
      </c>
      <c r="BH320" s="444">
        <v>3</v>
      </c>
      <c r="BI320" s="444">
        <v>3</v>
      </c>
      <c r="BJ320" s="444">
        <v>3</v>
      </c>
      <c r="BK320" s="444">
        <v>3</v>
      </c>
      <c r="BL320" s="444">
        <v>3</v>
      </c>
      <c r="BM320" s="444">
        <v>3</v>
      </c>
      <c r="BN320" s="444">
        <v>3</v>
      </c>
      <c r="BO320" s="445">
        <v>3</v>
      </c>
      <c r="BP320" s="471" t="s">
        <v>952</v>
      </c>
      <c r="BQ320" s="471" t="s">
        <v>952</v>
      </c>
      <c r="BR320" s="471" t="s">
        <v>952</v>
      </c>
      <c r="BS320" s="471" t="s">
        <v>952</v>
      </c>
      <c r="BT320" s="471" t="s">
        <v>952</v>
      </c>
      <c r="BU320" s="471" t="s">
        <v>952</v>
      </c>
      <c r="BV320" s="471" t="s">
        <v>952</v>
      </c>
      <c r="BW320" s="471" t="s">
        <v>952</v>
      </c>
      <c r="BX320" s="471" t="s">
        <v>952</v>
      </c>
      <c r="BY320" s="471" t="s">
        <v>952</v>
      </c>
      <c r="BZ320" s="471" t="s">
        <v>952</v>
      </c>
      <c r="CA320" s="471" t="s">
        <v>952</v>
      </c>
      <c r="CB320" s="471" t="s">
        <v>952</v>
      </c>
      <c r="CC320" s="471" t="s">
        <v>952</v>
      </c>
      <c r="CD320" s="471" t="s">
        <v>952</v>
      </c>
      <c r="CE320" s="471" t="s">
        <v>952</v>
      </c>
      <c r="CF320" s="471" t="s">
        <v>952</v>
      </c>
      <c r="CG320" s="471" t="s">
        <v>952</v>
      </c>
      <c r="CH320" s="471" t="s">
        <v>952</v>
      </c>
      <c r="CI320" s="471" t="s">
        <v>952</v>
      </c>
      <c r="CJ320" s="471" t="s">
        <v>952</v>
      </c>
      <c r="CK320" s="6"/>
      <c r="CL320" s="114"/>
    </row>
    <row r="321" spans="4:90" ht="14.25" customHeight="1" x14ac:dyDescent="0.35">
      <c r="D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471" t="s">
        <v>926</v>
      </c>
      <c r="AS321" s="471" t="s">
        <v>926</v>
      </c>
      <c r="AT321" s="471" t="s">
        <v>926</v>
      </c>
      <c r="AU321" s="471" t="s">
        <v>926</v>
      </c>
      <c r="AV321" s="471" t="s">
        <v>926</v>
      </c>
      <c r="AW321" s="471" t="s">
        <v>926</v>
      </c>
      <c r="AX321" s="471" t="s">
        <v>926</v>
      </c>
      <c r="AY321" s="471" t="s">
        <v>926</v>
      </c>
      <c r="AZ321" s="471" t="s">
        <v>926</v>
      </c>
      <c r="BA321" s="471" t="s">
        <v>926</v>
      </c>
      <c r="BB321" s="443">
        <v>2.7</v>
      </c>
      <c r="BC321" s="444">
        <v>2.7</v>
      </c>
      <c r="BD321" s="444">
        <v>2.7</v>
      </c>
      <c r="BE321" s="444">
        <v>2.7</v>
      </c>
      <c r="BF321" s="444">
        <v>2.7</v>
      </c>
      <c r="BG321" s="444">
        <v>2.7</v>
      </c>
      <c r="BH321" s="444">
        <v>2.7</v>
      </c>
      <c r="BI321" s="444">
        <v>2.7</v>
      </c>
      <c r="BJ321" s="444">
        <v>2.7</v>
      </c>
      <c r="BK321" s="444">
        <v>2.7</v>
      </c>
      <c r="BL321" s="444">
        <v>2.7</v>
      </c>
      <c r="BM321" s="444">
        <v>2.7</v>
      </c>
      <c r="BN321" s="444">
        <v>2.7</v>
      </c>
      <c r="BO321" s="445">
        <v>2.7</v>
      </c>
      <c r="BP321" s="471" t="s">
        <v>953</v>
      </c>
      <c r="BQ321" s="471" t="s">
        <v>953</v>
      </c>
      <c r="BR321" s="471" t="s">
        <v>953</v>
      </c>
      <c r="BS321" s="471" t="s">
        <v>953</v>
      </c>
      <c r="BT321" s="471" t="s">
        <v>953</v>
      </c>
      <c r="BU321" s="471" t="s">
        <v>953</v>
      </c>
      <c r="BV321" s="471" t="s">
        <v>953</v>
      </c>
      <c r="BW321" s="471" t="s">
        <v>953</v>
      </c>
      <c r="BX321" s="471" t="s">
        <v>953</v>
      </c>
      <c r="BY321" s="471" t="s">
        <v>953</v>
      </c>
      <c r="BZ321" s="471" t="s">
        <v>953</v>
      </c>
      <c r="CA321" s="471" t="s">
        <v>953</v>
      </c>
      <c r="CB321" s="471" t="s">
        <v>953</v>
      </c>
      <c r="CC321" s="471" t="s">
        <v>953</v>
      </c>
      <c r="CD321" s="471" t="s">
        <v>953</v>
      </c>
      <c r="CE321" s="471" t="s">
        <v>953</v>
      </c>
      <c r="CF321" s="471" t="s">
        <v>953</v>
      </c>
      <c r="CG321" s="471" t="s">
        <v>953</v>
      </c>
      <c r="CH321" s="471" t="s">
        <v>953</v>
      </c>
      <c r="CI321" s="471" t="s">
        <v>953</v>
      </c>
      <c r="CJ321" s="471" t="s">
        <v>953</v>
      </c>
      <c r="CK321" s="6"/>
      <c r="CL321" s="114"/>
    </row>
    <row r="322" spans="4:90" ht="14.25" customHeight="1" x14ac:dyDescent="0.35">
      <c r="D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471" t="s">
        <v>361</v>
      </c>
      <c r="AS322" s="471" t="s">
        <v>361</v>
      </c>
      <c r="AT322" s="471" t="s">
        <v>361</v>
      </c>
      <c r="AU322" s="471" t="s">
        <v>361</v>
      </c>
      <c r="AV322" s="471" t="s">
        <v>361</v>
      </c>
      <c r="AW322" s="471" t="s">
        <v>361</v>
      </c>
      <c r="AX322" s="471" t="s">
        <v>361</v>
      </c>
      <c r="AY322" s="471" t="s">
        <v>361</v>
      </c>
      <c r="AZ322" s="471" t="s">
        <v>361</v>
      </c>
      <c r="BA322" s="471" t="s">
        <v>361</v>
      </c>
      <c r="BB322" s="443">
        <v>3</v>
      </c>
      <c r="BC322" s="444">
        <v>3</v>
      </c>
      <c r="BD322" s="444">
        <v>3</v>
      </c>
      <c r="BE322" s="444">
        <v>3</v>
      </c>
      <c r="BF322" s="444">
        <v>3</v>
      </c>
      <c r="BG322" s="444">
        <v>3</v>
      </c>
      <c r="BH322" s="444">
        <v>3</v>
      </c>
      <c r="BI322" s="444">
        <v>3</v>
      </c>
      <c r="BJ322" s="444">
        <v>3</v>
      </c>
      <c r="BK322" s="444">
        <v>3</v>
      </c>
      <c r="BL322" s="444">
        <v>3</v>
      </c>
      <c r="BM322" s="444">
        <v>3</v>
      </c>
      <c r="BN322" s="444">
        <v>3</v>
      </c>
      <c r="BO322" s="445">
        <v>3</v>
      </c>
      <c r="BP322" s="471" t="s">
        <v>954</v>
      </c>
      <c r="BQ322" s="471" t="s">
        <v>954</v>
      </c>
      <c r="BR322" s="471" t="s">
        <v>954</v>
      </c>
      <c r="BS322" s="471" t="s">
        <v>954</v>
      </c>
      <c r="BT322" s="471" t="s">
        <v>954</v>
      </c>
      <c r="BU322" s="471" t="s">
        <v>954</v>
      </c>
      <c r="BV322" s="471" t="s">
        <v>954</v>
      </c>
      <c r="BW322" s="471" t="s">
        <v>954</v>
      </c>
      <c r="BX322" s="471" t="s">
        <v>954</v>
      </c>
      <c r="BY322" s="471" t="s">
        <v>954</v>
      </c>
      <c r="BZ322" s="471" t="s">
        <v>954</v>
      </c>
      <c r="CA322" s="471" t="s">
        <v>954</v>
      </c>
      <c r="CB322" s="471" t="s">
        <v>954</v>
      </c>
      <c r="CC322" s="471" t="s">
        <v>954</v>
      </c>
      <c r="CD322" s="471" t="s">
        <v>954</v>
      </c>
      <c r="CE322" s="471" t="s">
        <v>954</v>
      </c>
      <c r="CF322" s="471" t="s">
        <v>954</v>
      </c>
      <c r="CG322" s="471" t="s">
        <v>954</v>
      </c>
      <c r="CH322" s="471" t="s">
        <v>954</v>
      </c>
      <c r="CI322" s="471" t="s">
        <v>954</v>
      </c>
      <c r="CJ322" s="471" t="s">
        <v>954</v>
      </c>
      <c r="CK322" s="6"/>
      <c r="CL322" s="114"/>
    </row>
    <row r="323" spans="4:90" ht="14.25" customHeight="1" x14ac:dyDescent="0.35">
      <c r="D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471"/>
      <c r="AS323" s="471"/>
      <c r="AT323" s="471"/>
      <c r="AU323" s="471"/>
      <c r="AV323" s="471"/>
      <c r="AW323" s="471"/>
      <c r="AX323" s="471"/>
      <c r="AY323" s="471"/>
      <c r="AZ323" s="471"/>
      <c r="BA323" s="471"/>
      <c r="BB323" s="471"/>
      <c r="BC323" s="471"/>
      <c r="BD323" s="471"/>
      <c r="BE323" s="471"/>
      <c r="BF323" s="471"/>
      <c r="BG323" s="471"/>
      <c r="BH323" s="471"/>
      <c r="BI323" s="471"/>
      <c r="BJ323" s="471"/>
      <c r="BK323" s="471"/>
      <c r="BL323" s="471"/>
      <c r="BM323" s="471"/>
      <c r="BN323" s="471"/>
      <c r="BO323" s="471"/>
      <c r="BP323" s="471"/>
      <c r="BQ323" s="471"/>
      <c r="BR323" s="471"/>
      <c r="BS323" s="471"/>
      <c r="BT323" s="471"/>
      <c r="BU323" s="471"/>
      <c r="BV323" s="471"/>
      <c r="BW323" s="471"/>
      <c r="BX323" s="471"/>
      <c r="BY323" s="471"/>
      <c r="BZ323" s="471"/>
      <c r="CA323" s="471"/>
      <c r="CB323" s="471"/>
      <c r="CC323" s="471"/>
      <c r="CD323" s="471"/>
      <c r="CE323" s="471"/>
      <c r="CF323" s="471"/>
      <c r="CG323" s="471"/>
      <c r="CH323" s="471"/>
      <c r="CI323" s="471"/>
      <c r="CJ323" s="471"/>
      <c r="CK323" s="6"/>
      <c r="CL323" s="114"/>
    </row>
    <row r="324" spans="4:90" ht="14.25" customHeight="1" x14ac:dyDescent="0.35">
      <c r="D324" s="8"/>
      <c r="AR324" s="471"/>
      <c r="AS324" s="471"/>
      <c r="AT324" s="471"/>
      <c r="AU324" s="471"/>
      <c r="AV324" s="471"/>
      <c r="AW324" s="471"/>
      <c r="AX324" s="471"/>
      <c r="AY324" s="471"/>
      <c r="AZ324" s="471"/>
      <c r="BA324" s="471"/>
      <c r="BB324" s="471"/>
      <c r="BC324" s="471"/>
      <c r="BD324" s="471"/>
      <c r="BE324" s="471"/>
      <c r="BF324" s="471"/>
      <c r="BG324" s="471"/>
      <c r="BH324" s="471"/>
      <c r="BI324" s="471"/>
      <c r="BJ324" s="471"/>
      <c r="BK324" s="471"/>
      <c r="BL324" s="471"/>
      <c r="BM324" s="471"/>
      <c r="BN324" s="471"/>
      <c r="BO324" s="471"/>
      <c r="BP324" s="471"/>
      <c r="BQ324" s="471"/>
      <c r="BR324" s="471"/>
      <c r="BS324" s="471"/>
      <c r="BT324" s="471"/>
      <c r="BU324" s="471"/>
      <c r="BV324" s="471"/>
      <c r="BW324" s="471"/>
      <c r="BX324" s="471"/>
      <c r="BY324" s="471"/>
      <c r="BZ324" s="471"/>
      <c r="CA324" s="471"/>
      <c r="CB324" s="471"/>
      <c r="CC324" s="471"/>
      <c r="CD324" s="471"/>
      <c r="CE324" s="471"/>
      <c r="CF324" s="471"/>
      <c r="CG324" s="471"/>
      <c r="CH324" s="471"/>
      <c r="CI324" s="471"/>
      <c r="CJ324" s="471"/>
      <c r="CK324" s="6"/>
      <c r="CL324" s="114"/>
    </row>
    <row r="325" spans="4:90" ht="14.25" customHeight="1" x14ac:dyDescent="0.35">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6"/>
      <c r="AD325" s="296"/>
      <c r="AE325" s="296"/>
      <c r="AF325" s="296"/>
      <c r="AG325" s="296"/>
      <c r="AH325" s="296"/>
      <c r="AI325" s="296"/>
      <c r="AJ325" s="296"/>
      <c r="AK325" s="296"/>
      <c r="AL325" s="296"/>
      <c r="AM325" s="296"/>
      <c r="AN325" s="296"/>
      <c r="AO325" s="296"/>
      <c r="AP325" s="296"/>
      <c r="AR325" s="471"/>
      <c r="AS325" s="471"/>
      <c r="AT325" s="471"/>
      <c r="AU325" s="471"/>
      <c r="AV325" s="471"/>
      <c r="AW325" s="471"/>
      <c r="AX325" s="471"/>
      <c r="AY325" s="471"/>
      <c r="AZ325" s="471"/>
      <c r="BA325" s="471"/>
      <c r="BB325" s="471"/>
      <c r="BC325" s="471"/>
      <c r="BD325" s="471"/>
      <c r="BE325" s="471"/>
      <c r="BF325" s="471"/>
      <c r="BG325" s="471"/>
      <c r="BH325" s="471"/>
      <c r="BI325" s="471"/>
      <c r="BJ325" s="471"/>
      <c r="BK325" s="471"/>
      <c r="BL325" s="471"/>
      <c r="BM325" s="471"/>
      <c r="BN325" s="471"/>
      <c r="BO325" s="471"/>
      <c r="BP325" s="471"/>
      <c r="BQ325" s="471"/>
      <c r="BR325" s="471"/>
      <c r="BS325" s="471"/>
      <c r="BT325" s="471"/>
      <c r="BU325" s="471"/>
      <c r="BV325" s="471"/>
      <c r="BW325" s="471"/>
      <c r="BX325" s="471"/>
      <c r="BY325" s="471"/>
      <c r="BZ325" s="471"/>
      <c r="CA325" s="471"/>
      <c r="CB325" s="471"/>
      <c r="CC325" s="471"/>
      <c r="CD325" s="471"/>
      <c r="CE325" s="471"/>
      <c r="CF325" s="471"/>
      <c r="CG325" s="471"/>
      <c r="CH325" s="471"/>
      <c r="CI325" s="471"/>
      <c r="CJ325" s="471"/>
      <c r="CK325" s="6"/>
      <c r="CL325" s="114"/>
    </row>
    <row r="326" spans="4:90" ht="14.25" customHeight="1" x14ac:dyDescent="0.35">
      <c r="D326" s="296" t="s">
        <v>86</v>
      </c>
      <c r="E326" s="296"/>
      <c r="F326" s="312"/>
      <c r="G326" s="312"/>
      <c r="H326" s="312"/>
      <c r="I326" s="312"/>
      <c r="J326" s="312"/>
      <c r="K326" s="312"/>
      <c r="L326" s="312"/>
      <c r="M326" s="312"/>
      <c r="N326" s="312"/>
      <c r="O326" s="312"/>
      <c r="P326" s="312"/>
      <c r="Q326" s="312"/>
      <c r="R326" s="312"/>
      <c r="S326" s="312"/>
      <c r="T326" s="312"/>
      <c r="U326" s="312"/>
      <c r="V326" s="312"/>
      <c r="W326" s="312"/>
      <c r="X326" s="312"/>
      <c r="Y326" s="312"/>
      <c r="Z326" s="312"/>
      <c r="AA326" s="312"/>
      <c r="AB326" s="312"/>
      <c r="AC326" s="312"/>
      <c r="AD326" s="312"/>
      <c r="AE326" s="312"/>
      <c r="AF326" s="312"/>
      <c r="AG326" s="312"/>
      <c r="AH326" s="312"/>
      <c r="AI326" s="312"/>
      <c r="AJ326" s="312"/>
      <c r="AK326" s="312"/>
      <c r="AL326" s="312"/>
      <c r="AM326" s="312"/>
      <c r="AN326" s="312"/>
      <c r="AO326" s="312"/>
      <c r="AP326" s="312"/>
      <c r="AR326" s="471"/>
      <c r="AS326" s="471"/>
      <c r="AT326" s="471"/>
      <c r="AU326" s="471"/>
      <c r="AV326" s="471"/>
      <c r="AW326" s="471"/>
      <c r="AX326" s="471"/>
      <c r="AY326" s="471"/>
      <c r="AZ326" s="471"/>
      <c r="BA326" s="471"/>
      <c r="BB326" s="471"/>
      <c r="BC326" s="471"/>
      <c r="BD326" s="471"/>
      <c r="BE326" s="471"/>
      <c r="BF326" s="471"/>
      <c r="BG326" s="471"/>
      <c r="BH326" s="471"/>
      <c r="BI326" s="471"/>
      <c r="BJ326" s="471"/>
      <c r="BK326" s="471"/>
      <c r="BL326" s="471"/>
      <c r="BM326" s="471"/>
      <c r="BN326" s="471"/>
      <c r="BO326" s="471"/>
      <c r="BP326" s="471"/>
      <c r="BQ326" s="471"/>
      <c r="BR326" s="471"/>
      <c r="BS326" s="471"/>
      <c r="BT326" s="471"/>
      <c r="BU326" s="471"/>
      <c r="BV326" s="471"/>
      <c r="BW326" s="471"/>
      <c r="BX326" s="471"/>
      <c r="BY326" s="471"/>
      <c r="BZ326" s="471"/>
      <c r="CA326" s="471"/>
      <c r="CB326" s="471"/>
      <c r="CC326" s="471"/>
      <c r="CD326" s="471"/>
      <c r="CE326" s="471"/>
      <c r="CF326" s="471"/>
      <c r="CG326" s="471"/>
      <c r="CH326" s="471"/>
      <c r="CI326" s="471"/>
      <c r="CJ326" s="471"/>
      <c r="CK326" s="6"/>
      <c r="CL326" s="114"/>
    </row>
    <row r="327" spans="4:90" ht="14.25" customHeight="1" x14ac:dyDescent="0.35">
      <c r="D327" s="312"/>
      <c r="E327" s="312"/>
      <c r="F327" s="348"/>
      <c r="G327" s="348"/>
      <c r="H327" s="348"/>
      <c r="I327" s="348"/>
      <c r="J327" s="348"/>
      <c r="K327" s="348"/>
      <c r="L327" s="348"/>
      <c r="M327" s="348"/>
      <c r="N327" s="348"/>
      <c r="O327" s="348"/>
      <c r="P327" s="348"/>
      <c r="Q327" s="348"/>
      <c r="R327" s="348"/>
      <c r="S327" s="348"/>
      <c r="T327" s="348"/>
      <c r="U327" s="348"/>
      <c r="V327" s="348"/>
      <c r="W327" s="348"/>
      <c r="X327" s="348"/>
      <c r="Y327" s="348"/>
      <c r="Z327" s="348"/>
      <c r="AA327" s="348"/>
      <c r="AB327" s="348"/>
      <c r="AC327" s="348"/>
      <c r="AD327" s="348"/>
      <c r="AE327" s="348"/>
      <c r="AF327" s="348"/>
      <c r="AG327" s="348"/>
      <c r="AH327" s="348"/>
      <c r="AI327" s="348"/>
      <c r="AJ327" s="480" t="s">
        <v>43</v>
      </c>
      <c r="AK327" s="480"/>
      <c r="AL327" s="480"/>
      <c r="AM327" s="480"/>
      <c r="AN327" s="480"/>
      <c r="AO327" s="480"/>
      <c r="AP327" s="480"/>
      <c r="AR327" s="471"/>
      <c r="AS327" s="471"/>
      <c r="AT327" s="471"/>
      <c r="AU327" s="471"/>
      <c r="AV327" s="471"/>
      <c r="AW327" s="471"/>
      <c r="AX327" s="471"/>
      <c r="AY327" s="471"/>
      <c r="AZ327" s="471"/>
      <c r="BA327" s="471"/>
      <c r="BB327" s="471"/>
      <c r="BC327" s="471"/>
      <c r="BD327" s="471"/>
      <c r="BE327" s="471"/>
      <c r="BF327" s="471"/>
      <c r="BG327" s="471"/>
      <c r="BH327" s="471"/>
      <c r="BI327" s="471"/>
      <c r="BJ327" s="471"/>
      <c r="BK327" s="471"/>
      <c r="BL327" s="471"/>
      <c r="BM327" s="471"/>
      <c r="BN327" s="471"/>
      <c r="BO327" s="471"/>
      <c r="BP327" s="471"/>
      <c r="BQ327" s="471"/>
      <c r="BR327" s="471"/>
      <c r="BS327" s="471"/>
      <c r="BT327" s="471"/>
      <c r="BU327" s="471"/>
      <c r="BV327" s="471"/>
      <c r="BW327" s="471"/>
      <c r="BX327" s="471"/>
      <c r="BY327" s="471"/>
      <c r="BZ327" s="471"/>
      <c r="CA327" s="471"/>
      <c r="CB327" s="471"/>
      <c r="CC327" s="471"/>
      <c r="CD327" s="471"/>
      <c r="CE327" s="471"/>
      <c r="CF327" s="471"/>
      <c r="CG327" s="471"/>
      <c r="CH327" s="471"/>
      <c r="CI327" s="471"/>
      <c r="CJ327" s="471"/>
      <c r="CK327" s="6"/>
      <c r="CL327" s="114"/>
    </row>
    <row r="328" spans="4:90" ht="14.25" customHeight="1" x14ac:dyDescent="0.35">
      <c r="D328" s="345" t="s">
        <v>41</v>
      </c>
      <c r="E328" s="348"/>
      <c r="F328" s="347"/>
      <c r="G328" s="347"/>
      <c r="H328" s="347"/>
      <c r="I328" s="347"/>
      <c r="J328" s="347"/>
      <c r="K328" s="347"/>
      <c r="L328" s="347"/>
      <c r="M328" s="347"/>
      <c r="N328" s="347"/>
      <c r="O328" s="347"/>
      <c r="P328" s="347"/>
      <c r="Q328" s="347"/>
      <c r="R328" s="480" t="s">
        <v>42</v>
      </c>
      <c r="S328" s="480"/>
      <c r="T328" s="480"/>
      <c r="U328" s="480"/>
      <c r="V328" s="480"/>
      <c r="W328" s="480"/>
      <c r="X328" s="480"/>
      <c r="Y328" s="480"/>
      <c r="Z328" s="480"/>
      <c r="AA328" s="480"/>
      <c r="AB328" s="480"/>
      <c r="AC328" s="480"/>
      <c r="AD328" s="480"/>
      <c r="AE328" s="480"/>
      <c r="AF328" s="480"/>
      <c r="AG328" s="480"/>
      <c r="AH328" s="480"/>
      <c r="AI328" s="709"/>
      <c r="AJ328" s="480"/>
      <c r="AK328" s="480"/>
      <c r="AL328" s="480"/>
      <c r="AM328" s="480"/>
      <c r="AN328" s="480"/>
      <c r="AO328" s="480"/>
      <c r="AP328" s="480"/>
      <c r="AR328" s="471"/>
      <c r="AS328" s="471"/>
      <c r="AT328" s="471"/>
      <c r="AU328" s="471"/>
      <c r="AV328" s="471"/>
      <c r="AW328" s="471"/>
      <c r="AX328" s="471"/>
      <c r="AY328" s="471"/>
      <c r="AZ328" s="471"/>
      <c r="BA328" s="471"/>
      <c r="BB328" s="471"/>
      <c r="BC328" s="471"/>
      <c r="BD328" s="471"/>
      <c r="BE328" s="471"/>
      <c r="BF328" s="471"/>
      <c r="BG328" s="471"/>
      <c r="BH328" s="471"/>
      <c r="BI328" s="471"/>
      <c r="BJ328" s="471"/>
      <c r="BK328" s="471"/>
      <c r="BL328" s="471"/>
      <c r="BM328" s="471"/>
      <c r="BN328" s="471"/>
      <c r="BO328" s="471"/>
      <c r="BP328" s="471"/>
      <c r="BQ328" s="471"/>
      <c r="BR328" s="471"/>
      <c r="BS328" s="471"/>
      <c r="BT328" s="471"/>
      <c r="BU328" s="471"/>
      <c r="BV328" s="471"/>
      <c r="BW328" s="471"/>
      <c r="BX328" s="471"/>
      <c r="BY328" s="471"/>
      <c r="BZ328" s="471"/>
      <c r="CA328" s="471"/>
      <c r="CB328" s="471"/>
      <c r="CC328" s="471"/>
      <c r="CD328" s="471"/>
      <c r="CE328" s="471"/>
      <c r="CF328" s="471"/>
      <c r="CG328" s="471"/>
      <c r="CH328" s="471"/>
      <c r="CI328" s="471"/>
      <c r="CJ328" s="471"/>
      <c r="CK328" s="6"/>
      <c r="CL328" s="114"/>
    </row>
    <row r="329" spans="4:90" ht="14.25" customHeight="1" x14ac:dyDescent="0.35">
      <c r="D329" s="347" t="s">
        <v>39</v>
      </c>
      <c r="E329" s="347"/>
      <c r="F329" s="347"/>
      <c r="G329" s="347"/>
      <c r="H329" s="347"/>
      <c r="I329" s="347"/>
      <c r="J329" s="347"/>
      <c r="K329" s="347"/>
      <c r="L329" s="347"/>
      <c r="M329" s="347"/>
      <c r="N329" s="347"/>
      <c r="O329" s="347"/>
      <c r="P329" s="347"/>
      <c r="Q329" s="347"/>
      <c r="R329" s="480"/>
      <c r="S329" s="480"/>
      <c r="T329" s="480"/>
      <c r="U329" s="480"/>
      <c r="V329" s="480"/>
      <c r="W329" s="480"/>
      <c r="X329" s="480"/>
      <c r="Y329" s="480"/>
      <c r="Z329" s="480"/>
      <c r="AA329" s="480"/>
      <c r="AB329" s="480"/>
      <c r="AC329" s="480"/>
      <c r="AD329" s="480"/>
      <c r="AE329" s="480"/>
      <c r="AF329" s="480"/>
      <c r="AG329" s="480"/>
      <c r="AH329" s="480"/>
      <c r="AI329" s="709"/>
      <c r="AJ329" s="480"/>
      <c r="AK329" s="480"/>
      <c r="AL329" s="480"/>
      <c r="AM329" s="480"/>
      <c r="AN329" s="480"/>
      <c r="AO329" s="480"/>
      <c r="AP329" s="480"/>
      <c r="AR329" s="471"/>
      <c r="AS329" s="471"/>
      <c r="AT329" s="471"/>
      <c r="AU329" s="471"/>
      <c r="AV329" s="471"/>
      <c r="AW329" s="471"/>
      <c r="AX329" s="471"/>
      <c r="AY329" s="471"/>
      <c r="AZ329" s="471"/>
      <c r="BA329" s="471"/>
      <c r="BB329" s="471"/>
      <c r="BC329" s="471"/>
      <c r="BD329" s="471"/>
      <c r="BE329" s="471"/>
      <c r="BF329" s="471"/>
      <c r="BG329" s="471"/>
      <c r="BH329" s="471"/>
      <c r="BI329" s="471"/>
      <c r="BJ329" s="471"/>
      <c r="BK329" s="471"/>
      <c r="BL329" s="471"/>
      <c r="BM329" s="471"/>
      <c r="BN329" s="471"/>
      <c r="BO329" s="471"/>
      <c r="BP329" s="471"/>
      <c r="BQ329" s="471"/>
      <c r="BR329" s="471"/>
      <c r="BS329" s="471"/>
      <c r="BT329" s="471"/>
      <c r="BU329" s="471"/>
      <c r="BV329" s="471"/>
      <c r="BW329" s="471"/>
      <c r="BX329" s="471"/>
      <c r="BY329" s="471"/>
      <c r="BZ329" s="471"/>
      <c r="CA329" s="471"/>
      <c r="CB329" s="471"/>
      <c r="CC329" s="471"/>
      <c r="CD329" s="471"/>
      <c r="CE329" s="471"/>
      <c r="CF329" s="471"/>
      <c r="CG329" s="471"/>
      <c r="CH329" s="471"/>
      <c r="CI329" s="471"/>
      <c r="CJ329" s="471"/>
      <c r="CK329" s="6"/>
      <c r="CL329" s="114"/>
    </row>
    <row r="330" spans="4:90" ht="14.25" customHeight="1" x14ac:dyDescent="0.35">
      <c r="D330" s="347"/>
      <c r="E330" s="347"/>
      <c r="F330" s="255"/>
      <c r="G330" s="255"/>
      <c r="H330" s="255"/>
      <c r="I330" s="255"/>
      <c r="J330" s="255"/>
      <c r="K330" s="255"/>
      <c r="L330" s="255"/>
      <c r="M330" s="255"/>
      <c r="N330" s="255"/>
      <c r="O330" s="255"/>
      <c r="P330" s="255"/>
      <c r="Q330" s="255"/>
      <c r="R330" s="470"/>
      <c r="S330" s="470"/>
      <c r="T330" s="470"/>
      <c r="U330" s="470"/>
      <c r="V330" s="470"/>
      <c r="W330" s="470"/>
      <c r="X330" s="470"/>
      <c r="Y330" s="470"/>
      <c r="Z330" s="470"/>
      <c r="AA330" s="470"/>
      <c r="AB330" s="470"/>
      <c r="AC330" s="470"/>
      <c r="AD330" s="470"/>
      <c r="AE330" s="470"/>
      <c r="AF330" s="470"/>
      <c r="AG330" s="470"/>
      <c r="AH330" s="470"/>
      <c r="AI330" s="708"/>
      <c r="AJ330" s="470"/>
      <c r="AK330" s="470"/>
      <c r="AL330" s="470"/>
      <c r="AM330" s="470"/>
      <c r="AN330" s="470"/>
      <c r="AO330" s="470"/>
      <c r="AP330" s="470"/>
      <c r="AR330" s="471"/>
      <c r="AS330" s="471"/>
      <c r="AT330" s="471"/>
      <c r="AU330" s="471"/>
      <c r="AV330" s="471"/>
      <c r="AW330" s="471"/>
      <c r="AX330" s="471"/>
      <c r="AY330" s="471"/>
      <c r="AZ330" s="471"/>
      <c r="BA330" s="471"/>
      <c r="BB330" s="471"/>
      <c r="BC330" s="471"/>
      <c r="BD330" s="471"/>
      <c r="BE330" s="471"/>
      <c r="BF330" s="471"/>
      <c r="BG330" s="471"/>
      <c r="BH330" s="471"/>
      <c r="BI330" s="471"/>
      <c r="BJ330" s="471"/>
      <c r="BK330" s="471"/>
      <c r="BL330" s="471"/>
      <c r="BM330" s="471"/>
      <c r="BN330" s="471"/>
      <c r="BO330" s="471"/>
      <c r="BP330" s="471"/>
      <c r="BQ330" s="471"/>
      <c r="BR330" s="471"/>
      <c r="BS330" s="471"/>
      <c r="BT330" s="471"/>
      <c r="BU330" s="471"/>
      <c r="BV330" s="471"/>
      <c r="BW330" s="471"/>
      <c r="BX330" s="471"/>
      <c r="BY330" s="471"/>
      <c r="BZ330" s="471"/>
      <c r="CA330" s="471"/>
      <c r="CB330" s="471"/>
      <c r="CC330" s="471"/>
      <c r="CD330" s="471"/>
      <c r="CE330" s="471"/>
      <c r="CF330" s="471"/>
      <c r="CG330" s="471"/>
      <c r="CH330" s="471"/>
      <c r="CI330" s="471"/>
      <c r="CJ330" s="471"/>
      <c r="CK330" s="6"/>
      <c r="CL330" s="114"/>
    </row>
    <row r="331" spans="4:90" ht="14.25" customHeight="1" x14ac:dyDescent="0.35">
      <c r="D331" s="255" t="s">
        <v>955</v>
      </c>
      <c r="E331" s="255"/>
      <c r="F331" s="255"/>
      <c r="G331" s="255"/>
      <c r="H331" s="255"/>
      <c r="I331" s="255"/>
      <c r="J331" s="255"/>
      <c r="K331" s="255"/>
      <c r="L331" s="255"/>
      <c r="M331" s="255"/>
      <c r="N331" s="255"/>
      <c r="O331" s="255"/>
      <c r="P331" s="255"/>
      <c r="Q331" s="255"/>
      <c r="R331" s="470"/>
      <c r="S331" s="470"/>
      <c r="T331" s="470"/>
      <c r="U331" s="470"/>
      <c r="V331" s="470"/>
      <c r="W331" s="470"/>
      <c r="X331" s="470"/>
      <c r="Y331" s="470"/>
      <c r="Z331" s="470"/>
      <c r="AA331" s="470"/>
      <c r="AB331" s="470"/>
      <c r="AC331" s="470"/>
      <c r="AD331" s="470"/>
      <c r="AE331" s="470"/>
      <c r="AF331" s="470"/>
      <c r="AG331" s="470"/>
      <c r="AH331" s="470"/>
      <c r="AI331" s="708"/>
      <c r="AJ331" s="470"/>
      <c r="AK331" s="470"/>
      <c r="AL331" s="470"/>
      <c r="AM331" s="470"/>
      <c r="AN331" s="470"/>
      <c r="AO331" s="470"/>
      <c r="AP331" s="470"/>
      <c r="AR331" s="471"/>
      <c r="AS331" s="471"/>
      <c r="AT331" s="471"/>
      <c r="AU331" s="471"/>
      <c r="AV331" s="471"/>
      <c r="AW331" s="471"/>
      <c r="AX331" s="471"/>
      <c r="AY331" s="471"/>
      <c r="AZ331" s="471"/>
      <c r="BA331" s="471"/>
      <c r="BB331" s="471"/>
      <c r="BC331" s="471"/>
      <c r="BD331" s="471"/>
      <c r="BE331" s="471"/>
      <c r="BF331" s="471"/>
      <c r="BG331" s="471"/>
      <c r="BH331" s="471"/>
      <c r="BI331" s="471"/>
      <c r="BJ331" s="471"/>
      <c r="BK331" s="471"/>
      <c r="BL331" s="471"/>
      <c r="BM331" s="471"/>
      <c r="BN331" s="471"/>
      <c r="BO331" s="471"/>
      <c r="BP331" s="471"/>
      <c r="BQ331" s="471"/>
      <c r="BR331" s="471"/>
      <c r="BS331" s="471"/>
      <c r="BT331" s="471"/>
      <c r="BU331" s="471"/>
      <c r="BV331" s="471"/>
      <c r="BW331" s="471"/>
      <c r="BX331" s="471"/>
      <c r="BY331" s="471"/>
      <c r="BZ331" s="471"/>
      <c r="CA331" s="471"/>
      <c r="CB331" s="471"/>
      <c r="CC331" s="471"/>
      <c r="CD331" s="471"/>
      <c r="CE331" s="471"/>
      <c r="CF331" s="471"/>
      <c r="CG331" s="471"/>
      <c r="CH331" s="471"/>
      <c r="CI331" s="471"/>
      <c r="CJ331" s="471"/>
      <c r="CK331" s="6"/>
      <c r="CL331" s="114"/>
    </row>
    <row r="332" spans="4:90" ht="14.25" customHeight="1" x14ac:dyDescent="0.35">
      <c r="D332" s="255"/>
      <c r="E332" s="255"/>
      <c r="F332" s="255"/>
      <c r="G332" s="255"/>
      <c r="H332" s="255"/>
      <c r="I332" s="255"/>
      <c r="J332" s="255"/>
      <c r="K332" s="255"/>
      <c r="L332" s="255"/>
      <c r="M332" s="255"/>
      <c r="N332" s="255"/>
      <c r="O332" s="255"/>
      <c r="P332" s="255"/>
      <c r="Q332" s="255"/>
      <c r="R332" s="470"/>
      <c r="S332" s="470"/>
      <c r="T332" s="470"/>
      <c r="U332" s="470"/>
      <c r="V332" s="470"/>
      <c r="W332" s="470"/>
      <c r="X332" s="470"/>
      <c r="Y332" s="470"/>
      <c r="Z332" s="470"/>
      <c r="AA332" s="470"/>
      <c r="AB332" s="470"/>
      <c r="AC332" s="470"/>
      <c r="AD332" s="470"/>
      <c r="AE332" s="470"/>
      <c r="AF332" s="470"/>
      <c r="AG332" s="470"/>
      <c r="AH332" s="470"/>
      <c r="AI332" s="708"/>
      <c r="AJ332" s="721"/>
      <c r="AK332" s="721"/>
      <c r="AL332" s="721"/>
      <c r="AM332" s="721"/>
      <c r="AN332" s="721"/>
      <c r="AO332" s="721"/>
      <c r="AP332" s="721"/>
      <c r="AR332" s="448"/>
      <c r="AS332" s="448"/>
      <c r="AT332" s="448"/>
      <c r="AU332" s="448"/>
      <c r="AV332" s="448"/>
      <c r="AW332" s="448"/>
      <c r="AX332" s="448"/>
      <c r="AY332" s="448"/>
      <c r="AZ332" s="448"/>
      <c r="BA332" s="448"/>
      <c r="BB332" s="471"/>
      <c r="BC332" s="471"/>
      <c r="BD332" s="471"/>
      <c r="BE332" s="471"/>
      <c r="BF332" s="471"/>
      <c r="BG332" s="471"/>
      <c r="BH332" s="471"/>
      <c r="BI332" s="471"/>
      <c r="BJ332" s="471"/>
      <c r="BK332" s="471"/>
      <c r="BL332" s="471"/>
      <c r="BM332" s="471"/>
      <c r="BN332" s="471"/>
      <c r="BO332" s="471"/>
      <c r="BP332" s="471"/>
      <c r="BQ332" s="471"/>
      <c r="BR332" s="471"/>
      <c r="BS332" s="471"/>
      <c r="BT332" s="471"/>
      <c r="BU332" s="471"/>
      <c r="BV332" s="471"/>
      <c r="BW332" s="471"/>
      <c r="BX332" s="471"/>
      <c r="BY332" s="471"/>
      <c r="BZ332" s="471"/>
      <c r="CA332" s="471"/>
      <c r="CB332" s="471"/>
      <c r="CC332" s="471"/>
      <c r="CD332" s="471"/>
      <c r="CE332" s="471"/>
      <c r="CF332" s="471"/>
      <c r="CG332" s="471"/>
      <c r="CH332" s="471"/>
      <c r="CI332" s="471"/>
      <c r="CJ332" s="471"/>
      <c r="CK332" s="6"/>
      <c r="CL332" s="114"/>
    </row>
    <row r="333" spans="4:90" ht="14.25" customHeight="1" x14ac:dyDescent="0.35">
      <c r="D333" s="255" t="s">
        <v>955</v>
      </c>
      <c r="E333" s="255"/>
      <c r="F333" s="255"/>
      <c r="G333" s="255"/>
      <c r="H333" s="255"/>
      <c r="I333" s="255"/>
      <c r="J333" s="255"/>
      <c r="K333" s="255"/>
      <c r="L333" s="255"/>
      <c r="M333" s="255"/>
      <c r="N333" s="255"/>
      <c r="O333" s="255"/>
      <c r="P333" s="255"/>
      <c r="Q333" s="255"/>
      <c r="R333" s="470"/>
      <c r="S333" s="470"/>
      <c r="T333" s="470"/>
      <c r="U333" s="470"/>
      <c r="V333" s="470"/>
      <c r="W333" s="470"/>
      <c r="X333" s="470"/>
      <c r="Y333" s="470"/>
      <c r="Z333" s="470"/>
      <c r="AA333" s="470"/>
      <c r="AB333" s="470"/>
      <c r="AC333" s="470"/>
      <c r="AD333" s="470"/>
      <c r="AE333" s="470"/>
      <c r="AF333" s="470"/>
      <c r="AG333" s="470"/>
      <c r="AH333" s="470"/>
      <c r="AI333" s="708"/>
      <c r="AJ333" s="721"/>
      <c r="AK333" s="721"/>
      <c r="AL333" s="721"/>
      <c r="AM333" s="721"/>
      <c r="AN333" s="721"/>
      <c r="AO333" s="721"/>
      <c r="AP333" s="721"/>
      <c r="AR333" s="448"/>
      <c r="AS333" s="448"/>
      <c r="AT333" s="448"/>
      <c r="AU333" s="448"/>
      <c r="AV333" s="448"/>
      <c r="AW333" s="448"/>
      <c r="AX333" s="448"/>
      <c r="AY333" s="448"/>
      <c r="AZ333" s="448"/>
      <c r="BA333" s="448"/>
      <c r="BB333" s="471"/>
      <c r="BC333" s="471"/>
      <c r="BD333" s="471"/>
      <c r="BE333" s="471"/>
      <c r="BF333" s="471"/>
      <c r="BG333" s="471"/>
      <c r="BH333" s="471"/>
      <c r="BI333" s="471"/>
      <c r="BJ333" s="471"/>
      <c r="BK333" s="471"/>
      <c r="BL333" s="471"/>
      <c r="BM333" s="471"/>
      <c r="BN333" s="471"/>
      <c r="BO333" s="471"/>
      <c r="BP333" s="471"/>
      <c r="BQ333" s="471"/>
      <c r="BR333" s="471"/>
      <c r="BS333" s="471"/>
      <c r="BT333" s="471"/>
      <c r="BU333" s="471"/>
      <c r="BV333" s="471"/>
      <c r="BW333" s="471"/>
      <c r="BX333" s="471"/>
      <c r="BY333" s="471"/>
      <c r="BZ333" s="471"/>
      <c r="CA333" s="471"/>
      <c r="CB333" s="471"/>
      <c r="CC333" s="471"/>
      <c r="CD333" s="471"/>
      <c r="CE333" s="471"/>
      <c r="CF333" s="471"/>
      <c r="CG333" s="471"/>
      <c r="CH333" s="471"/>
      <c r="CI333" s="471"/>
      <c r="CJ333" s="471"/>
      <c r="CK333" s="6"/>
      <c r="CL333" s="114"/>
    </row>
    <row r="334" spans="4:90" ht="14.25" customHeight="1" x14ac:dyDescent="0.35">
      <c r="D334" s="255"/>
      <c r="E334" s="255"/>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R334" s="48" t="s">
        <v>40</v>
      </c>
      <c r="AS334" s="48"/>
      <c r="AT334" s="48"/>
      <c r="AU334" s="48"/>
      <c r="AV334" s="48"/>
      <c r="AW334" s="48"/>
      <c r="AX334" s="48"/>
      <c r="AY334" s="48"/>
      <c r="AZ334" s="48"/>
      <c r="BA334" s="48"/>
      <c r="BB334" s="48"/>
      <c r="BC334" s="48"/>
      <c r="BD334" s="48"/>
      <c r="BE334" s="48"/>
      <c r="BF334" s="48"/>
      <c r="BG334" s="48"/>
      <c r="BH334" s="48"/>
      <c r="BI334" s="48"/>
      <c r="BJ334" s="48"/>
      <c r="BK334" s="48"/>
      <c r="BL334" s="48"/>
      <c r="BM334" s="48"/>
      <c r="BN334" s="48"/>
      <c r="BO334" s="48"/>
      <c r="BP334" s="48"/>
      <c r="BQ334" s="48"/>
      <c r="BR334" s="48"/>
      <c r="BS334" s="48"/>
      <c r="BT334" s="48"/>
      <c r="BU334" s="48"/>
      <c r="BV334" s="48"/>
      <c r="BW334" s="48"/>
      <c r="BX334" s="48"/>
      <c r="BY334" s="48"/>
      <c r="BZ334" s="48"/>
      <c r="CA334" s="48"/>
      <c r="CB334" s="48"/>
      <c r="CC334" s="48"/>
      <c r="CD334" s="48"/>
      <c r="CE334" s="48"/>
      <c r="CF334" s="48"/>
      <c r="CG334" s="48"/>
      <c r="CH334" s="48"/>
      <c r="CI334" s="48"/>
      <c r="CJ334" s="48"/>
      <c r="CK334" s="8"/>
      <c r="CL334" s="115"/>
    </row>
    <row r="335" spans="4:90" ht="14.25" customHeight="1" x14ac:dyDescent="0.35">
      <c r="D335" s="48" t="s">
        <v>40</v>
      </c>
      <c r="E335" s="2"/>
    </row>
    <row r="336" spans="4:90" ht="14.25" customHeight="1" x14ac:dyDescent="0.35">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c r="AH336" s="293"/>
      <c r="AI336" s="293"/>
      <c r="AJ336" s="293"/>
      <c r="AK336" s="293"/>
      <c r="AL336" s="293"/>
      <c r="AM336" s="293"/>
      <c r="AN336" s="293"/>
      <c r="AO336" s="293"/>
      <c r="AP336" s="293"/>
      <c r="AQ336" s="7"/>
      <c r="AR336" s="564" t="s">
        <v>90</v>
      </c>
      <c r="AS336" s="564"/>
      <c r="AT336" s="564"/>
      <c r="AU336" s="564"/>
      <c r="AV336" s="564"/>
      <c r="AW336" s="564"/>
      <c r="AX336" s="564"/>
      <c r="AY336" s="564"/>
      <c r="AZ336" s="564"/>
      <c r="BA336" s="564"/>
      <c r="BB336" s="564"/>
      <c r="BC336" s="564"/>
      <c r="BD336" s="564"/>
      <c r="BE336" s="564"/>
      <c r="BF336" s="564"/>
      <c r="BG336" s="564"/>
      <c r="BH336" s="564"/>
      <c r="BI336" s="564"/>
      <c r="BJ336" s="564"/>
      <c r="BK336" s="564"/>
      <c r="BL336" s="564"/>
      <c r="BM336" s="564"/>
      <c r="BN336" s="564"/>
      <c r="BO336" s="564"/>
      <c r="BP336" s="564"/>
      <c r="BQ336" s="564"/>
      <c r="BR336" s="564"/>
      <c r="BS336" s="564"/>
      <c r="BT336" s="564"/>
      <c r="BU336" s="564"/>
      <c r="BV336" s="564"/>
      <c r="BW336" s="564"/>
      <c r="BX336" s="564"/>
      <c r="BY336" s="564"/>
      <c r="BZ336" s="564"/>
      <c r="CA336" s="564"/>
      <c r="CB336" s="564"/>
      <c r="CC336" s="564"/>
      <c r="CD336" s="564"/>
      <c r="CE336" s="564"/>
      <c r="CF336" s="564"/>
      <c r="CG336" s="564"/>
      <c r="CH336" s="564"/>
      <c r="CI336" s="564"/>
      <c r="CJ336" s="564"/>
    </row>
    <row r="337" spans="4:89" ht="14.25" customHeight="1" x14ac:dyDescent="0.35">
      <c r="D337" s="293" t="s">
        <v>88</v>
      </c>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c r="AI337" s="293"/>
      <c r="AJ337" s="293"/>
      <c r="AK337" s="293"/>
      <c r="AL337" s="293"/>
      <c r="AM337" s="293"/>
      <c r="AN337" s="293"/>
      <c r="AO337" s="293"/>
      <c r="AP337" s="293"/>
      <c r="AQ337" s="7"/>
      <c r="AR337" s="564"/>
      <c r="AS337" s="564"/>
      <c r="AT337" s="564"/>
      <c r="AU337" s="564"/>
      <c r="AV337" s="564"/>
      <c r="AW337" s="564"/>
      <c r="AX337" s="564"/>
      <c r="AY337" s="564"/>
      <c r="AZ337" s="564"/>
      <c r="BA337" s="564"/>
      <c r="BB337" s="564"/>
      <c r="BC337" s="564"/>
      <c r="BD337" s="564"/>
      <c r="BE337" s="564"/>
      <c r="BF337" s="564"/>
      <c r="BG337" s="564"/>
      <c r="BH337" s="564"/>
      <c r="BI337" s="564"/>
      <c r="BJ337" s="564"/>
      <c r="BK337" s="564"/>
      <c r="BL337" s="564"/>
      <c r="BM337" s="564"/>
      <c r="BN337" s="564"/>
      <c r="BO337" s="564"/>
      <c r="BP337" s="564"/>
      <c r="BQ337" s="564"/>
      <c r="BR337" s="564"/>
      <c r="BS337" s="564"/>
      <c r="BT337" s="564"/>
      <c r="BU337" s="564"/>
      <c r="BV337" s="564"/>
      <c r="BW337" s="564"/>
      <c r="BX337" s="564"/>
      <c r="BY337" s="564"/>
      <c r="BZ337" s="564"/>
      <c r="CA337" s="564"/>
      <c r="CB337" s="564"/>
      <c r="CC337" s="564"/>
      <c r="CD337" s="564"/>
      <c r="CE337" s="564"/>
      <c r="CF337" s="564"/>
      <c r="CG337" s="564"/>
      <c r="CH337" s="564"/>
      <c r="CI337" s="564"/>
      <c r="CJ337" s="564"/>
    </row>
    <row r="338" spans="4:89" ht="14.25" customHeight="1" x14ac:dyDescent="0.35">
      <c r="D338" s="293"/>
      <c r="E338" s="293"/>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78"/>
      <c r="AE338" s="480" t="s">
        <v>46</v>
      </c>
      <c r="AF338" s="480"/>
      <c r="AG338" s="480"/>
      <c r="AH338" s="480"/>
      <c r="AI338" s="480"/>
      <c r="AJ338" s="480"/>
      <c r="AK338" s="480"/>
      <c r="AL338" s="480"/>
      <c r="AM338" s="480"/>
      <c r="AN338" s="480"/>
      <c r="AO338" s="480"/>
      <c r="AP338" s="480"/>
      <c r="AR338" s="451" t="s">
        <v>69</v>
      </c>
      <c r="AS338" s="451"/>
      <c r="AT338" s="451"/>
      <c r="AU338" s="451"/>
      <c r="AV338" s="451"/>
      <c r="AW338" s="451"/>
      <c r="AX338" s="451"/>
      <c r="AY338" s="451"/>
      <c r="AZ338" s="451"/>
      <c r="BA338" s="451"/>
      <c r="BB338" s="451"/>
      <c r="BC338" s="451"/>
      <c r="BD338" s="451"/>
      <c r="BE338" s="451"/>
      <c r="BF338" s="451"/>
      <c r="BG338" s="451"/>
      <c r="BH338" s="451"/>
      <c r="BI338" s="451" t="s">
        <v>72</v>
      </c>
      <c r="BJ338" s="451"/>
      <c r="BK338" s="451"/>
      <c r="BL338" s="451"/>
      <c r="BM338" s="451"/>
      <c r="BN338" s="451"/>
      <c r="BO338" s="451"/>
      <c r="BP338" s="451"/>
      <c r="BQ338" s="451"/>
      <c r="BR338" s="451"/>
      <c r="BS338" s="451"/>
      <c r="BT338" s="451" t="s">
        <v>74</v>
      </c>
      <c r="BU338" s="451"/>
      <c r="BV338" s="451"/>
      <c r="BW338" s="451"/>
      <c r="BX338" s="451"/>
      <c r="BY338" s="451"/>
      <c r="BZ338" s="451"/>
      <c r="CA338" s="451"/>
      <c r="CB338" s="451"/>
      <c r="CC338" s="451"/>
      <c r="CD338" s="451"/>
      <c r="CE338" s="451"/>
      <c r="CF338" s="451"/>
      <c r="CG338" s="451"/>
      <c r="CH338" s="451"/>
      <c r="CI338" s="451"/>
      <c r="CJ338" s="451"/>
      <c r="CK338" s="51"/>
    </row>
    <row r="339" spans="4:89" ht="14.25" customHeight="1" x14ac:dyDescent="0.35">
      <c r="D339" s="278" t="s">
        <v>47</v>
      </c>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78"/>
      <c r="AE339" s="480"/>
      <c r="AF339" s="480"/>
      <c r="AG339" s="480"/>
      <c r="AH339" s="480"/>
      <c r="AI339" s="480"/>
      <c r="AJ339" s="480"/>
      <c r="AK339" s="480"/>
      <c r="AL339" s="480"/>
      <c r="AM339" s="480"/>
      <c r="AN339" s="480"/>
      <c r="AO339" s="480"/>
      <c r="AP339" s="480"/>
      <c r="AR339" s="480" t="s">
        <v>70</v>
      </c>
      <c r="AS339" s="480"/>
      <c r="AT339" s="480"/>
      <c r="AU339" s="480"/>
      <c r="AV339" s="480"/>
      <c r="AW339" s="480"/>
      <c r="AX339" s="480"/>
      <c r="AY339" s="480"/>
      <c r="AZ339" s="480"/>
      <c r="BA339" s="480"/>
      <c r="BB339" s="480"/>
      <c r="BC339" s="451" t="s">
        <v>71</v>
      </c>
      <c r="BD339" s="451"/>
      <c r="BE339" s="451"/>
      <c r="BF339" s="451"/>
      <c r="BG339" s="451"/>
      <c r="BH339" s="451"/>
      <c r="BI339" s="650" t="s">
        <v>73</v>
      </c>
      <c r="BJ339" s="651"/>
      <c r="BK339" s="651"/>
      <c r="BL339" s="651"/>
      <c r="BM339" s="651"/>
      <c r="BN339" s="651"/>
      <c r="BO339" s="651"/>
      <c r="BP339" s="651"/>
      <c r="BQ339" s="651"/>
      <c r="BR339" s="651"/>
      <c r="BS339" s="651"/>
      <c r="BT339" s="480" t="s">
        <v>75</v>
      </c>
      <c r="BU339" s="480"/>
      <c r="BV339" s="480"/>
      <c r="BW339" s="480"/>
      <c r="BX339" s="480"/>
      <c r="BY339" s="480"/>
      <c r="BZ339" s="480"/>
      <c r="CA339" s="480" t="s">
        <v>76</v>
      </c>
      <c r="CB339" s="480"/>
      <c r="CC339" s="480"/>
      <c r="CD339" s="480"/>
      <c r="CE339" s="480"/>
      <c r="CF339" s="480"/>
      <c r="CG339" s="480"/>
      <c r="CH339" s="480"/>
      <c r="CI339" s="480"/>
      <c r="CJ339" s="480"/>
      <c r="CK339" s="52"/>
    </row>
    <row r="340" spans="4:89" ht="14.25" customHeight="1" x14ac:dyDescent="0.35">
      <c r="D340" s="443" t="s">
        <v>956</v>
      </c>
      <c r="E340" s="444"/>
      <c r="F340" s="444"/>
      <c r="G340" s="444"/>
      <c r="H340" s="444"/>
      <c r="I340" s="444"/>
      <c r="J340" s="444"/>
      <c r="K340" s="444"/>
      <c r="L340" s="444"/>
      <c r="M340" s="444"/>
      <c r="N340" s="444"/>
      <c r="O340" s="444"/>
      <c r="P340" s="444"/>
      <c r="Q340" s="444"/>
      <c r="R340" s="444"/>
      <c r="S340" s="444"/>
      <c r="T340" s="444"/>
      <c r="U340" s="444"/>
      <c r="V340" s="444"/>
      <c r="W340" s="444"/>
      <c r="X340" s="444"/>
      <c r="Y340" s="444"/>
      <c r="Z340" s="444"/>
      <c r="AA340" s="444"/>
      <c r="AB340" s="444"/>
      <c r="AC340" s="444"/>
      <c r="AD340" s="445"/>
      <c r="AE340" s="701" t="s">
        <v>957</v>
      </c>
      <c r="AF340" s="702" t="s">
        <v>957</v>
      </c>
      <c r="AG340" s="702" t="s">
        <v>957</v>
      </c>
      <c r="AH340" s="702" t="s">
        <v>957</v>
      </c>
      <c r="AI340" s="702" t="s">
        <v>957</v>
      </c>
      <c r="AJ340" s="702" t="s">
        <v>957</v>
      </c>
      <c r="AK340" s="702" t="s">
        <v>957</v>
      </c>
      <c r="AL340" s="702" t="s">
        <v>957</v>
      </c>
      <c r="AM340" s="702" t="s">
        <v>957</v>
      </c>
      <c r="AN340" s="702" t="s">
        <v>957</v>
      </c>
      <c r="AO340" s="702" t="s">
        <v>957</v>
      </c>
      <c r="AP340" s="702" t="s">
        <v>957</v>
      </c>
      <c r="AR340" s="480"/>
      <c r="AS340" s="480"/>
      <c r="AT340" s="480"/>
      <c r="AU340" s="480"/>
      <c r="AV340" s="480"/>
      <c r="AW340" s="480"/>
      <c r="AX340" s="480"/>
      <c r="AY340" s="480"/>
      <c r="AZ340" s="480"/>
      <c r="BA340" s="480"/>
      <c r="BB340" s="480"/>
      <c r="BC340" s="451"/>
      <c r="BD340" s="451"/>
      <c r="BE340" s="451"/>
      <c r="BF340" s="451"/>
      <c r="BG340" s="451"/>
      <c r="BH340" s="451"/>
      <c r="BI340" s="652"/>
      <c r="BJ340" s="653"/>
      <c r="BK340" s="653"/>
      <c r="BL340" s="653"/>
      <c r="BM340" s="653"/>
      <c r="BN340" s="653"/>
      <c r="BO340" s="653"/>
      <c r="BP340" s="653"/>
      <c r="BQ340" s="653"/>
      <c r="BR340" s="653"/>
      <c r="BS340" s="653"/>
      <c r="BT340" s="480"/>
      <c r="BU340" s="480"/>
      <c r="BV340" s="480"/>
      <c r="BW340" s="480"/>
      <c r="BX340" s="480"/>
      <c r="BY340" s="480"/>
      <c r="BZ340" s="480"/>
      <c r="CA340" s="480"/>
      <c r="CB340" s="480"/>
      <c r="CC340" s="480"/>
      <c r="CD340" s="480"/>
      <c r="CE340" s="480"/>
      <c r="CF340" s="480"/>
      <c r="CG340" s="480"/>
      <c r="CH340" s="480"/>
      <c r="CI340" s="480"/>
      <c r="CJ340" s="480"/>
      <c r="CK340" s="52"/>
    </row>
    <row r="341" spans="4:89" ht="14.25" customHeight="1" x14ac:dyDescent="0.35">
      <c r="D341" s="443" t="s">
        <v>956</v>
      </c>
      <c r="E341" s="444"/>
      <c r="F341" s="444"/>
      <c r="G341" s="444"/>
      <c r="H341" s="444"/>
      <c r="I341" s="444"/>
      <c r="J341" s="444"/>
      <c r="K341" s="444"/>
      <c r="L341" s="444"/>
      <c r="M341" s="444"/>
      <c r="N341" s="444"/>
      <c r="O341" s="444"/>
      <c r="P341" s="444"/>
      <c r="Q341" s="444"/>
      <c r="R341" s="444"/>
      <c r="S341" s="444"/>
      <c r="T341" s="444"/>
      <c r="U341" s="444"/>
      <c r="V341" s="444"/>
      <c r="W341" s="444"/>
      <c r="X341" s="444"/>
      <c r="Y341" s="444"/>
      <c r="Z341" s="444"/>
      <c r="AA341" s="444"/>
      <c r="AB341" s="444"/>
      <c r="AC341" s="444"/>
      <c r="AD341" s="445"/>
      <c r="AE341" s="665" t="s">
        <v>957</v>
      </c>
      <c r="AF341" s="665" t="s">
        <v>957</v>
      </c>
      <c r="AG341" s="665" t="s">
        <v>957</v>
      </c>
      <c r="AH341" s="665" t="s">
        <v>957</v>
      </c>
      <c r="AI341" s="665" t="s">
        <v>957</v>
      </c>
      <c r="AJ341" s="665" t="s">
        <v>957</v>
      </c>
      <c r="AK341" s="665" t="s">
        <v>957</v>
      </c>
      <c r="AL341" s="665" t="s">
        <v>957</v>
      </c>
      <c r="AM341" s="665" t="s">
        <v>957</v>
      </c>
      <c r="AN341" s="665" t="s">
        <v>957</v>
      </c>
      <c r="AO341" s="665" t="s">
        <v>957</v>
      </c>
      <c r="AP341" s="665" t="s">
        <v>957</v>
      </c>
      <c r="AR341" s="486" t="s">
        <v>845</v>
      </c>
      <c r="AS341" s="486"/>
      <c r="AT341" s="486"/>
      <c r="AU341" s="486"/>
      <c r="AV341" s="486"/>
      <c r="AW341" s="486"/>
      <c r="AX341" s="486"/>
      <c r="AY341" s="486"/>
      <c r="AZ341" s="486"/>
      <c r="BA341" s="486"/>
      <c r="BB341" s="486"/>
      <c r="BC341" s="486" t="s">
        <v>845</v>
      </c>
      <c r="BD341" s="486"/>
      <c r="BE341" s="486"/>
      <c r="BF341" s="486"/>
      <c r="BG341" s="486"/>
      <c r="BH341" s="486"/>
      <c r="BI341" s="481" t="s">
        <v>845</v>
      </c>
      <c r="BJ341" s="482"/>
      <c r="BK341" s="482"/>
      <c r="BL341" s="482"/>
      <c r="BM341" s="482"/>
      <c r="BN341" s="482"/>
      <c r="BO341" s="482"/>
      <c r="BP341" s="482"/>
      <c r="BQ341" s="482"/>
      <c r="BR341" s="482"/>
      <c r="BS341" s="482"/>
      <c r="BT341" s="486" t="s">
        <v>845</v>
      </c>
      <c r="BU341" s="486"/>
      <c r="BV341" s="486"/>
      <c r="BW341" s="486"/>
      <c r="BX341" s="486"/>
      <c r="BY341" s="486"/>
      <c r="BZ341" s="486"/>
      <c r="CA341" s="486" t="s">
        <v>845</v>
      </c>
      <c r="CB341" s="486"/>
      <c r="CC341" s="486"/>
      <c r="CD341" s="486"/>
      <c r="CE341" s="486"/>
      <c r="CF341" s="486"/>
      <c r="CG341" s="486"/>
      <c r="CH341" s="486"/>
      <c r="CI341" s="486"/>
      <c r="CJ341" s="486"/>
      <c r="CK341" s="53"/>
    </row>
    <row r="342" spans="4:89" ht="14.25" customHeight="1" x14ac:dyDescent="0.35">
      <c r="D342" s="443" t="s">
        <v>958</v>
      </c>
      <c r="E342" s="444"/>
      <c r="F342" s="444"/>
      <c r="G342" s="444"/>
      <c r="H342" s="444"/>
      <c r="I342" s="444"/>
      <c r="J342" s="444"/>
      <c r="K342" s="444"/>
      <c r="L342" s="444"/>
      <c r="M342" s="444"/>
      <c r="N342" s="444"/>
      <c r="O342" s="444"/>
      <c r="P342" s="444"/>
      <c r="Q342" s="444"/>
      <c r="R342" s="444"/>
      <c r="S342" s="444"/>
      <c r="T342" s="444"/>
      <c r="U342" s="444"/>
      <c r="V342" s="444"/>
      <c r="W342" s="444"/>
      <c r="X342" s="444"/>
      <c r="Y342" s="444"/>
      <c r="Z342" s="444"/>
      <c r="AA342" s="444"/>
      <c r="AB342" s="444"/>
      <c r="AC342" s="444"/>
      <c r="AD342" s="445"/>
      <c r="AE342" s="665" t="s">
        <v>957</v>
      </c>
      <c r="AF342" s="665" t="s">
        <v>957</v>
      </c>
      <c r="AG342" s="665" t="s">
        <v>957</v>
      </c>
      <c r="AH342" s="665" t="s">
        <v>957</v>
      </c>
      <c r="AI342" s="665" t="s">
        <v>957</v>
      </c>
      <c r="AJ342" s="665" t="s">
        <v>957</v>
      </c>
      <c r="AK342" s="665" t="s">
        <v>957</v>
      </c>
      <c r="AL342" s="665" t="s">
        <v>957</v>
      </c>
      <c r="AM342" s="665" t="s">
        <v>957</v>
      </c>
      <c r="AN342" s="665" t="s">
        <v>957</v>
      </c>
      <c r="AO342" s="665" t="s">
        <v>957</v>
      </c>
      <c r="AP342" s="665" t="s">
        <v>957</v>
      </c>
      <c r="AR342" s="486"/>
      <c r="AS342" s="486"/>
      <c r="AT342" s="486"/>
      <c r="AU342" s="486"/>
      <c r="AV342" s="486"/>
      <c r="AW342" s="486"/>
      <c r="AX342" s="486"/>
      <c r="AY342" s="486"/>
      <c r="AZ342" s="486"/>
      <c r="BA342" s="486"/>
      <c r="BB342" s="486"/>
      <c r="BC342" s="486"/>
      <c r="BD342" s="486"/>
      <c r="BE342" s="486"/>
      <c r="BF342" s="486"/>
      <c r="BG342" s="486"/>
      <c r="BH342" s="486"/>
      <c r="BI342" s="483"/>
      <c r="BJ342" s="484"/>
      <c r="BK342" s="484"/>
      <c r="BL342" s="484"/>
      <c r="BM342" s="484"/>
      <c r="BN342" s="484"/>
      <c r="BO342" s="484"/>
      <c r="BP342" s="484"/>
      <c r="BQ342" s="484"/>
      <c r="BR342" s="484"/>
      <c r="BS342" s="484"/>
      <c r="BT342" s="486"/>
      <c r="BU342" s="486"/>
      <c r="BV342" s="486"/>
      <c r="BW342" s="486"/>
      <c r="BX342" s="486"/>
      <c r="BY342" s="486"/>
      <c r="BZ342" s="486"/>
      <c r="CA342" s="486"/>
      <c r="CB342" s="486"/>
      <c r="CC342" s="486"/>
      <c r="CD342" s="486"/>
      <c r="CE342" s="486"/>
      <c r="CF342" s="486"/>
      <c r="CG342" s="486"/>
      <c r="CH342" s="486"/>
      <c r="CI342" s="486"/>
      <c r="CJ342" s="486"/>
      <c r="CK342" s="53"/>
    </row>
    <row r="343" spans="4:89" ht="14.25" customHeight="1" x14ac:dyDescent="0.35">
      <c r="D343" s="443" t="s">
        <v>959</v>
      </c>
      <c r="E343" s="444"/>
      <c r="F343" s="444"/>
      <c r="G343" s="444"/>
      <c r="H343" s="444"/>
      <c r="I343" s="444"/>
      <c r="J343" s="444"/>
      <c r="K343" s="444"/>
      <c r="L343" s="444"/>
      <c r="M343" s="444"/>
      <c r="N343" s="444"/>
      <c r="O343" s="444"/>
      <c r="P343" s="444"/>
      <c r="Q343" s="444"/>
      <c r="R343" s="444"/>
      <c r="S343" s="444"/>
      <c r="T343" s="444"/>
      <c r="U343" s="444"/>
      <c r="V343" s="444"/>
      <c r="W343" s="444"/>
      <c r="X343" s="444"/>
      <c r="Y343" s="444"/>
      <c r="Z343" s="444"/>
      <c r="AA343" s="444"/>
      <c r="AB343" s="444"/>
      <c r="AC343" s="444"/>
      <c r="AD343" s="445"/>
      <c r="AE343" s="665" t="s">
        <v>957</v>
      </c>
      <c r="AF343" s="665" t="s">
        <v>957</v>
      </c>
      <c r="AG343" s="665" t="s">
        <v>957</v>
      </c>
      <c r="AH343" s="665" t="s">
        <v>957</v>
      </c>
      <c r="AI343" s="665" t="s">
        <v>957</v>
      </c>
      <c r="AJ343" s="665" t="s">
        <v>957</v>
      </c>
      <c r="AK343" s="665" t="s">
        <v>957</v>
      </c>
      <c r="AL343" s="665" t="s">
        <v>957</v>
      </c>
      <c r="AM343" s="665" t="s">
        <v>957</v>
      </c>
      <c r="AN343" s="665" t="s">
        <v>957</v>
      </c>
      <c r="AO343" s="665" t="s">
        <v>957</v>
      </c>
      <c r="AP343" s="665" t="s">
        <v>957</v>
      </c>
      <c r="AR343" s="486"/>
      <c r="AS343" s="486"/>
      <c r="AT343" s="486"/>
      <c r="AU343" s="486"/>
      <c r="AV343" s="486"/>
      <c r="AW343" s="486"/>
      <c r="AX343" s="486"/>
      <c r="AY343" s="486"/>
      <c r="AZ343" s="486"/>
      <c r="BA343" s="486"/>
      <c r="BB343" s="486"/>
      <c r="BC343" s="486"/>
      <c r="BD343" s="486"/>
      <c r="BE343" s="486"/>
      <c r="BF343" s="486"/>
      <c r="BG343" s="486"/>
      <c r="BH343" s="486"/>
      <c r="BI343" s="483"/>
      <c r="BJ343" s="484"/>
      <c r="BK343" s="484"/>
      <c r="BL343" s="484"/>
      <c r="BM343" s="484"/>
      <c r="BN343" s="484"/>
      <c r="BO343" s="484"/>
      <c r="BP343" s="484"/>
      <c r="BQ343" s="484"/>
      <c r="BR343" s="484"/>
      <c r="BS343" s="484"/>
      <c r="BT343" s="486"/>
      <c r="BU343" s="486"/>
      <c r="BV343" s="486"/>
      <c r="BW343" s="486"/>
      <c r="BX343" s="486"/>
      <c r="BY343" s="486"/>
      <c r="BZ343" s="486"/>
      <c r="CA343" s="486"/>
      <c r="CB343" s="486"/>
      <c r="CC343" s="486"/>
      <c r="CD343" s="486"/>
      <c r="CE343" s="486"/>
      <c r="CF343" s="486"/>
      <c r="CG343" s="486"/>
      <c r="CH343" s="486"/>
      <c r="CI343" s="486"/>
      <c r="CJ343" s="486"/>
      <c r="CK343" s="53"/>
    </row>
    <row r="344" spans="4:89" ht="14.25" customHeight="1" x14ac:dyDescent="0.35">
      <c r="D344" s="443" t="s">
        <v>960</v>
      </c>
      <c r="E344" s="444"/>
      <c r="F344" s="444"/>
      <c r="G344" s="444"/>
      <c r="H344" s="444"/>
      <c r="I344" s="444"/>
      <c r="J344" s="444"/>
      <c r="K344" s="444"/>
      <c r="L344" s="444"/>
      <c r="M344" s="444"/>
      <c r="N344" s="444"/>
      <c r="O344" s="444"/>
      <c r="P344" s="444"/>
      <c r="Q344" s="444"/>
      <c r="R344" s="444"/>
      <c r="S344" s="444"/>
      <c r="T344" s="444"/>
      <c r="U344" s="444"/>
      <c r="V344" s="444"/>
      <c r="W344" s="444"/>
      <c r="X344" s="444"/>
      <c r="Y344" s="444"/>
      <c r="Z344" s="444"/>
      <c r="AA344" s="444"/>
      <c r="AB344" s="444"/>
      <c r="AC344" s="444"/>
      <c r="AD344" s="445"/>
      <c r="AE344" s="665" t="s">
        <v>957</v>
      </c>
      <c r="AF344" s="665" t="s">
        <v>957</v>
      </c>
      <c r="AG344" s="665" t="s">
        <v>957</v>
      </c>
      <c r="AH344" s="665" t="s">
        <v>957</v>
      </c>
      <c r="AI344" s="665" t="s">
        <v>957</v>
      </c>
      <c r="AJ344" s="665" t="s">
        <v>957</v>
      </c>
      <c r="AK344" s="665" t="s">
        <v>957</v>
      </c>
      <c r="AL344" s="665" t="s">
        <v>957</v>
      </c>
      <c r="AM344" s="665" t="s">
        <v>957</v>
      </c>
      <c r="AN344" s="665" t="s">
        <v>957</v>
      </c>
      <c r="AO344" s="665" t="s">
        <v>957</v>
      </c>
      <c r="AP344" s="665" t="s">
        <v>957</v>
      </c>
      <c r="AR344" s="486"/>
      <c r="AS344" s="486"/>
      <c r="AT344" s="486"/>
      <c r="AU344" s="486"/>
      <c r="AV344" s="486"/>
      <c r="AW344" s="486"/>
      <c r="AX344" s="486"/>
      <c r="AY344" s="486"/>
      <c r="AZ344" s="486"/>
      <c r="BA344" s="486"/>
      <c r="BB344" s="486"/>
      <c r="BC344" s="486"/>
      <c r="BD344" s="486"/>
      <c r="BE344" s="486"/>
      <c r="BF344" s="486"/>
      <c r="BG344" s="486"/>
      <c r="BH344" s="486"/>
      <c r="BI344" s="483"/>
      <c r="BJ344" s="484"/>
      <c r="BK344" s="484"/>
      <c r="BL344" s="484"/>
      <c r="BM344" s="484"/>
      <c r="BN344" s="484"/>
      <c r="BO344" s="484"/>
      <c r="BP344" s="484"/>
      <c r="BQ344" s="484"/>
      <c r="BR344" s="484"/>
      <c r="BS344" s="484"/>
      <c r="BT344" s="486"/>
      <c r="BU344" s="486"/>
      <c r="BV344" s="486"/>
      <c r="BW344" s="486"/>
      <c r="BX344" s="486"/>
      <c r="BY344" s="486"/>
      <c r="BZ344" s="486"/>
      <c r="CA344" s="486"/>
      <c r="CB344" s="486"/>
      <c r="CC344" s="486"/>
      <c r="CD344" s="486"/>
      <c r="CE344" s="486"/>
      <c r="CF344" s="486"/>
      <c r="CG344" s="486"/>
      <c r="CH344" s="486"/>
      <c r="CI344" s="486"/>
      <c r="CJ344" s="486"/>
      <c r="CK344" s="53"/>
    </row>
    <row r="345" spans="4:89" ht="14.25" customHeight="1" x14ac:dyDescent="0.35">
      <c r="D345" s="443" t="s">
        <v>961</v>
      </c>
      <c r="E345" s="444"/>
      <c r="F345" s="444"/>
      <c r="G345" s="444"/>
      <c r="H345" s="444"/>
      <c r="I345" s="444"/>
      <c r="J345" s="444"/>
      <c r="K345" s="444"/>
      <c r="L345" s="444"/>
      <c r="M345" s="444"/>
      <c r="N345" s="444"/>
      <c r="O345" s="444"/>
      <c r="P345" s="444"/>
      <c r="Q345" s="444"/>
      <c r="R345" s="444"/>
      <c r="S345" s="444"/>
      <c r="T345" s="444"/>
      <c r="U345" s="444"/>
      <c r="V345" s="444"/>
      <c r="W345" s="444"/>
      <c r="X345" s="444"/>
      <c r="Y345" s="444"/>
      <c r="Z345" s="444"/>
      <c r="AA345" s="444"/>
      <c r="AB345" s="444"/>
      <c r="AC345" s="444"/>
      <c r="AD345" s="445"/>
      <c r="AE345" s="665" t="s">
        <v>957</v>
      </c>
      <c r="AF345" s="665" t="s">
        <v>957</v>
      </c>
      <c r="AG345" s="665" t="s">
        <v>957</v>
      </c>
      <c r="AH345" s="665" t="s">
        <v>957</v>
      </c>
      <c r="AI345" s="665" t="s">
        <v>957</v>
      </c>
      <c r="AJ345" s="665" t="s">
        <v>957</v>
      </c>
      <c r="AK345" s="665" t="s">
        <v>957</v>
      </c>
      <c r="AL345" s="665" t="s">
        <v>957</v>
      </c>
      <c r="AM345" s="665" t="s">
        <v>957</v>
      </c>
      <c r="AN345" s="665" t="s">
        <v>957</v>
      </c>
      <c r="AO345" s="665" t="s">
        <v>957</v>
      </c>
      <c r="AP345" s="665" t="s">
        <v>957</v>
      </c>
      <c r="AR345" s="486"/>
      <c r="AS345" s="486"/>
      <c r="AT345" s="486"/>
      <c r="AU345" s="486"/>
      <c r="AV345" s="486"/>
      <c r="AW345" s="486"/>
      <c r="AX345" s="486"/>
      <c r="AY345" s="486"/>
      <c r="AZ345" s="486"/>
      <c r="BA345" s="486"/>
      <c r="BB345" s="486"/>
      <c r="BC345" s="486"/>
      <c r="BD345" s="486"/>
      <c r="BE345" s="486"/>
      <c r="BF345" s="486"/>
      <c r="BG345" s="486"/>
      <c r="BH345" s="486"/>
      <c r="BI345" s="483"/>
      <c r="BJ345" s="484"/>
      <c r="BK345" s="484"/>
      <c r="BL345" s="484"/>
      <c r="BM345" s="484"/>
      <c r="BN345" s="484"/>
      <c r="BO345" s="484"/>
      <c r="BP345" s="484"/>
      <c r="BQ345" s="484"/>
      <c r="BR345" s="484"/>
      <c r="BS345" s="484"/>
      <c r="BT345" s="486"/>
      <c r="BU345" s="486"/>
      <c r="BV345" s="486"/>
      <c r="BW345" s="486"/>
      <c r="BX345" s="486"/>
      <c r="BY345" s="486"/>
      <c r="BZ345" s="486"/>
      <c r="CA345" s="486"/>
      <c r="CB345" s="486"/>
      <c r="CC345" s="486"/>
      <c r="CD345" s="486"/>
      <c r="CE345" s="486"/>
      <c r="CF345" s="486"/>
      <c r="CG345" s="486"/>
      <c r="CH345" s="486"/>
      <c r="CI345" s="486"/>
      <c r="CJ345" s="486"/>
      <c r="CK345" s="53"/>
    </row>
    <row r="346" spans="4:89" ht="14.25" customHeight="1" x14ac:dyDescent="0.35">
      <c r="D346" s="443" t="s">
        <v>962</v>
      </c>
      <c r="E346" s="444"/>
      <c r="F346" s="444"/>
      <c r="G346" s="444"/>
      <c r="H346" s="444"/>
      <c r="I346" s="444"/>
      <c r="J346" s="444"/>
      <c r="K346" s="444"/>
      <c r="L346" s="444"/>
      <c r="M346" s="444"/>
      <c r="N346" s="444"/>
      <c r="O346" s="444"/>
      <c r="P346" s="444"/>
      <c r="Q346" s="444"/>
      <c r="R346" s="444"/>
      <c r="S346" s="444"/>
      <c r="T346" s="444"/>
      <c r="U346" s="444"/>
      <c r="V346" s="444"/>
      <c r="W346" s="444"/>
      <c r="X346" s="444"/>
      <c r="Y346" s="444"/>
      <c r="Z346" s="444"/>
      <c r="AA346" s="444"/>
      <c r="AB346" s="444"/>
      <c r="AC346" s="444"/>
      <c r="AD346" s="445"/>
      <c r="AE346" s="665" t="s">
        <v>957</v>
      </c>
      <c r="AF346" s="665" t="s">
        <v>965</v>
      </c>
      <c r="AG346" s="665" t="s">
        <v>965</v>
      </c>
      <c r="AH346" s="665" t="s">
        <v>965</v>
      </c>
      <c r="AI346" s="665" t="s">
        <v>965</v>
      </c>
      <c r="AJ346" s="665" t="s">
        <v>965</v>
      </c>
      <c r="AK346" s="665" t="s">
        <v>965</v>
      </c>
      <c r="AL346" s="665" t="s">
        <v>965</v>
      </c>
      <c r="AM346" s="665" t="s">
        <v>965</v>
      </c>
      <c r="AN346" s="665" t="s">
        <v>965</v>
      </c>
      <c r="AO346" s="665" t="s">
        <v>965</v>
      </c>
      <c r="AP346" s="665" t="s">
        <v>965</v>
      </c>
      <c r="AR346" s="486"/>
      <c r="AS346" s="486"/>
      <c r="AT346" s="486"/>
      <c r="AU346" s="486"/>
      <c r="AV346" s="486"/>
      <c r="AW346" s="486"/>
      <c r="AX346" s="486"/>
      <c r="AY346" s="486"/>
      <c r="AZ346" s="486"/>
      <c r="BA346" s="486"/>
      <c r="BB346" s="486"/>
      <c r="BC346" s="486"/>
      <c r="BD346" s="486"/>
      <c r="BE346" s="486"/>
      <c r="BF346" s="486"/>
      <c r="BG346" s="486"/>
      <c r="BH346" s="486"/>
      <c r="BI346" s="483"/>
      <c r="BJ346" s="484"/>
      <c r="BK346" s="484"/>
      <c r="BL346" s="484"/>
      <c r="BM346" s="484"/>
      <c r="BN346" s="484"/>
      <c r="BO346" s="484"/>
      <c r="BP346" s="484"/>
      <c r="BQ346" s="484"/>
      <c r="BR346" s="484"/>
      <c r="BS346" s="484"/>
      <c r="BT346" s="486"/>
      <c r="BU346" s="486"/>
      <c r="BV346" s="486"/>
      <c r="BW346" s="486"/>
      <c r="BX346" s="486"/>
      <c r="BY346" s="486"/>
      <c r="BZ346" s="486"/>
      <c r="CA346" s="486"/>
      <c r="CB346" s="486"/>
      <c r="CC346" s="486"/>
      <c r="CD346" s="486"/>
      <c r="CE346" s="486"/>
      <c r="CF346" s="486"/>
      <c r="CG346" s="486"/>
      <c r="CH346" s="486"/>
      <c r="CI346" s="486"/>
      <c r="CJ346" s="486"/>
      <c r="CK346" s="53"/>
    </row>
    <row r="347" spans="4:89" ht="14.25" customHeight="1" x14ac:dyDescent="0.35">
      <c r="D347" s="443" t="s">
        <v>963</v>
      </c>
      <c r="E347" s="444"/>
      <c r="F347" s="444"/>
      <c r="G347" s="444"/>
      <c r="H347" s="444"/>
      <c r="I347" s="444"/>
      <c r="J347" s="444"/>
      <c r="K347" s="444"/>
      <c r="L347" s="444"/>
      <c r="M347" s="444"/>
      <c r="N347" s="444"/>
      <c r="O347" s="444"/>
      <c r="P347" s="444"/>
      <c r="Q347" s="444"/>
      <c r="R347" s="444"/>
      <c r="S347" s="444"/>
      <c r="T347" s="444"/>
      <c r="U347" s="444"/>
      <c r="V347" s="444"/>
      <c r="W347" s="444"/>
      <c r="X347" s="444"/>
      <c r="Y347" s="444"/>
      <c r="Z347" s="444"/>
      <c r="AA347" s="444"/>
      <c r="AB347" s="444"/>
      <c r="AC347" s="444"/>
      <c r="AD347" s="445"/>
      <c r="AE347" s="665" t="s">
        <v>957</v>
      </c>
      <c r="AF347" s="665" t="s">
        <v>965</v>
      </c>
      <c r="AG347" s="665" t="s">
        <v>965</v>
      </c>
      <c r="AH347" s="665" t="s">
        <v>965</v>
      </c>
      <c r="AI347" s="665" t="s">
        <v>965</v>
      </c>
      <c r="AJ347" s="665" t="s">
        <v>965</v>
      </c>
      <c r="AK347" s="665" t="s">
        <v>965</v>
      </c>
      <c r="AL347" s="665" t="s">
        <v>965</v>
      </c>
      <c r="AM347" s="665" t="s">
        <v>965</v>
      </c>
      <c r="AN347" s="665" t="s">
        <v>965</v>
      </c>
      <c r="AO347" s="665" t="s">
        <v>965</v>
      </c>
      <c r="AP347" s="665" t="s">
        <v>965</v>
      </c>
      <c r="AR347" s="486"/>
      <c r="AS347" s="486"/>
      <c r="AT347" s="486"/>
      <c r="AU347" s="486"/>
      <c r="AV347" s="486"/>
      <c r="AW347" s="486"/>
      <c r="AX347" s="486"/>
      <c r="AY347" s="486"/>
      <c r="AZ347" s="486"/>
      <c r="BA347" s="486"/>
      <c r="BB347" s="486"/>
      <c r="BC347" s="486"/>
      <c r="BD347" s="486"/>
      <c r="BE347" s="486"/>
      <c r="BF347" s="486"/>
      <c r="BG347" s="486"/>
      <c r="BH347" s="486"/>
      <c r="BI347" s="483"/>
      <c r="BJ347" s="484"/>
      <c r="BK347" s="484"/>
      <c r="BL347" s="484"/>
      <c r="BM347" s="484"/>
      <c r="BN347" s="484"/>
      <c r="BO347" s="484"/>
      <c r="BP347" s="484"/>
      <c r="BQ347" s="484"/>
      <c r="BR347" s="484"/>
      <c r="BS347" s="484"/>
      <c r="BT347" s="486"/>
      <c r="BU347" s="486"/>
      <c r="BV347" s="486"/>
      <c r="BW347" s="486"/>
      <c r="BX347" s="486"/>
      <c r="BY347" s="486"/>
      <c r="BZ347" s="486"/>
      <c r="CA347" s="486"/>
      <c r="CB347" s="486"/>
      <c r="CC347" s="486"/>
      <c r="CD347" s="486"/>
      <c r="CE347" s="486"/>
      <c r="CF347" s="486"/>
      <c r="CG347" s="486"/>
      <c r="CH347" s="486"/>
      <c r="CI347" s="486"/>
      <c r="CJ347" s="486"/>
      <c r="CK347" s="53"/>
    </row>
    <row r="348" spans="4:89" ht="14.25" customHeight="1" x14ac:dyDescent="0.35">
      <c r="D348" s="443" t="s">
        <v>1208</v>
      </c>
      <c r="E348" s="444"/>
      <c r="F348" s="444"/>
      <c r="G348" s="444"/>
      <c r="H348" s="444"/>
      <c r="I348" s="444"/>
      <c r="J348" s="444"/>
      <c r="K348" s="444"/>
      <c r="L348" s="444"/>
      <c r="M348" s="444"/>
      <c r="N348" s="444"/>
      <c r="O348" s="444"/>
      <c r="P348" s="444"/>
      <c r="Q348" s="444"/>
      <c r="R348" s="444"/>
      <c r="S348" s="444"/>
      <c r="T348" s="444"/>
      <c r="U348" s="444"/>
      <c r="V348" s="444"/>
      <c r="W348" s="444"/>
      <c r="X348" s="444"/>
      <c r="Y348" s="444"/>
      <c r="Z348" s="444"/>
      <c r="AA348" s="444"/>
      <c r="AB348" s="444"/>
      <c r="AC348" s="444"/>
      <c r="AD348" s="445"/>
      <c r="AE348" s="701" t="s">
        <v>965</v>
      </c>
      <c r="AF348" s="702" t="s">
        <v>965</v>
      </c>
      <c r="AG348" s="702" t="s">
        <v>965</v>
      </c>
      <c r="AH348" s="702" t="s">
        <v>965</v>
      </c>
      <c r="AI348" s="702" t="s">
        <v>965</v>
      </c>
      <c r="AJ348" s="702" t="s">
        <v>965</v>
      </c>
      <c r="AK348" s="702" t="s">
        <v>965</v>
      </c>
      <c r="AL348" s="702" t="s">
        <v>965</v>
      </c>
      <c r="AM348" s="702" t="s">
        <v>965</v>
      </c>
      <c r="AN348" s="702" t="s">
        <v>965</v>
      </c>
      <c r="AO348" s="702" t="s">
        <v>965</v>
      </c>
      <c r="AP348" s="702" t="s">
        <v>965</v>
      </c>
      <c r="AR348" s="486"/>
      <c r="AS348" s="486"/>
      <c r="AT348" s="486"/>
      <c r="AU348" s="486"/>
      <c r="AV348" s="486"/>
      <c r="AW348" s="486"/>
      <c r="AX348" s="486"/>
      <c r="AY348" s="486"/>
      <c r="AZ348" s="486"/>
      <c r="BA348" s="486"/>
      <c r="BB348" s="486"/>
      <c r="BC348" s="486"/>
      <c r="BD348" s="486"/>
      <c r="BE348" s="486"/>
      <c r="BF348" s="486"/>
      <c r="BG348" s="486"/>
      <c r="BH348" s="486"/>
      <c r="BI348" s="483"/>
      <c r="BJ348" s="484"/>
      <c r="BK348" s="484"/>
      <c r="BL348" s="484"/>
      <c r="BM348" s="484"/>
      <c r="BN348" s="484"/>
      <c r="BO348" s="484"/>
      <c r="BP348" s="484"/>
      <c r="BQ348" s="484"/>
      <c r="BR348" s="484"/>
      <c r="BS348" s="484"/>
      <c r="BT348" s="486"/>
      <c r="BU348" s="486"/>
      <c r="BV348" s="486"/>
      <c r="BW348" s="486"/>
      <c r="BX348" s="486"/>
      <c r="BY348" s="486"/>
      <c r="BZ348" s="486"/>
      <c r="CA348" s="486"/>
      <c r="CB348" s="486"/>
      <c r="CC348" s="486"/>
      <c r="CD348" s="486"/>
      <c r="CE348" s="486"/>
      <c r="CF348" s="486"/>
      <c r="CG348" s="486"/>
      <c r="CH348" s="486"/>
      <c r="CI348" s="486"/>
      <c r="CJ348" s="486"/>
      <c r="CK348" s="53"/>
    </row>
    <row r="349" spans="4:89" ht="14.25" customHeight="1" x14ac:dyDescent="0.35">
      <c r="D349" s="443" t="s">
        <v>964</v>
      </c>
      <c r="E349" s="444"/>
      <c r="F349" s="444"/>
      <c r="G349" s="444"/>
      <c r="H349" s="444"/>
      <c r="I349" s="444"/>
      <c r="J349" s="444"/>
      <c r="K349" s="444"/>
      <c r="L349" s="444"/>
      <c r="M349" s="444"/>
      <c r="N349" s="444"/>
      <c r="O349" s="444"/>
      <c r="P349" s="444"/>
      <c r="Q349" s="444"/>
      <c r="R349" s="444"/>
      <c r="S349" s="444"/>
      <c r="T349" s="444"/>
      <c r="U349" s="444"/>
      <c r="V349" s="444"/>
      <c r="W349" s="444"/>
      <c r="X349" s="444"/>
      <c r="Y349" s="444"/>
      <c r="Z349" s="444"/>
      <c r="AA349" s="444"/>
      <c r="AB349" s="444"/>
      <c r="AC349" s="444"/>
      <c r="AD349" s="445"/>
      <c r="AE349" s="665" t="s">
        <v>965</v>
      </c>
      <c r="AF349" s="665" t="s">
        <v>965</v>
      </c>
      <c r="AG349" s="665" t="s">
        <v>965</v>
      </c>
      <c r="AH349" s="665" t="s">
        <v>965</v>
      </c>
      <c r="AI349" s="665" t="s">
        <v>965</v>
      </c>
      <c r="AJ349" s="665" t="s">
        <v>965</v>
      </c>
      <c r="AK349" s="665" t="s">
        <v>965</v>
      </c>
      <c r="AL349" s="665" t="s">
        <v>965</v>
      </c>
      <c r="AM349" s="665" t="s">
        <v>965</v>
      </c>
      <c r="AN349" s="665" t="s">
        <v>965</v>
      </c>
      <c r="AO349" s="665" t="s">
        <v>965</v>
      </c>
      <c r="AP349" s="665" t="s">
        <v>965</v>
      </c>
      <c r="AR349" s="486"/>
      <c r="AS349" s="486"/>
      <c r="AT349" s="486"/>
      <c r="AU349" s="486"/>
      <c r="AV349" s="486"/>
      <c r="AW349" s="486"/>
      <c r="AX349" s="486"/>
      <c r="AY349" s="486"/>
      <c r="AZ349" s="486"/>
      <c r="BA349" s="486"/>
      <c r="BB349" s="486"/>
      <c r="BC349" s="486"/>
      <c r="BD349" s="486"/>
      <c r="BE349" s="486"/>
      <c r="BF349" s="486"/>
      <c r="BG349" s="486"/>
      <c r="BH349" s="486"/>
      <c r="BI349" s="483"/>
      <c r="BJ349" s="484"/>
      <c r="BK349" s="484"/>
      <c r="BL349" s="484"/>
      <c r="BM349" s="484"/>
      <c r="BN349" s="484"/>
      <c r="BO349" s="484"/>
      <c r="BP349" s="484"/>
      <c r="BQ349" s="484"/>
      <c r="BR349" s="484"/>
      <c r="BS349" s="484"/>
      <c r="BT349" s="486"/>
      <c r="BU349" s="486"/>
      <c r="BV349" s="486"/>
      <c r="BW349" s="486"/>
      <c r="BX349" s="486"/>
      <c r="BY349" s="486"/>
      <c r="BZ349" s="486"/>
      <c r="CA349" s="486"/>
      <c r="CB349" s="486"/>
      <c r="CC349" s="486"/>
      <c r="CD349" s="486"/>
      <c r="CE349" s="486"/>
      <c r="CF349" s="486"/>
      <c r="CG349" s="486"/>
      <c r="CH349" s="486"/>
      <c r="CI349" s="486"/>
      <c r="CJ349" s="486"/>
      <c r="CK349" s="53"/>
    </row>
    <row r="350" spans="4:89" ht="14.25" customHeight="1" x14ac:dyDescent="0.35">
      <c r="D350" s="443" t="s">
        <v>964</v>
      </c>
      <c r="E350" s="444"/>
      <c r="F350" s="444"/>
      <c r="G350" s="444"/>
      <c r="H350" s="444"/>
      <c r="I350" s="444"/>
      <c r="J350" s="444"/>
      <c r="K350" s="444"/>
      <c r="L350" s="444"/>
      <c r="M350" s="444"/>
      <c r="N350" s="444"/>
      <c r="O350" s="444"/>
      <c r="P350" s="444"/>
      <c r="Q350" s="444"/>
      <c r="R350" s="444"/>
      <c r="S350" s="444"/>
      <c r="T350" s="444"/>
      <c r="U350" s="444"/>
      <c r="V350" s="444"/>
      <c r="W350" s="444"/>
      <c r="X350" s="444"/>
      <c r="Y350" s="444"/>
      <c r="Z350" s="444"/>
      <c r="AA350" s="444"/>
      <c r="AB350" s="444"/>
      <c r="AC350" s="444"/>
      <c r="AD350" s="445"/>
      <c r="AE350" s="665" t="s">
        <v>965</v>
      </c>
      <c r="AF350" s="665" t="s">
        <v>965</v>
      </c>
      <c r="AG350" s="665" t="s">
        <v>965</v>
      </c>
      <c r="AH350" s="665" t="s">
        <v>965</v>
      </c>
      <c r="AI350" s="665" t="s">
        <v>965</v>
      </c>
      <c r="AJ350" s="665" t="s">
        <v>965</v>
      </c>
      <c r="AK350" s="665" t="s">
        <v>965</v>
      </c>
      <c r="AL350" s="665" t="s">
        <v>965</v>
      </c>
      <c r="AM350" s="665" t="s">
        <v>965</v>
      </c>
      <c r="AN350" s="665" t="s">
        <v>965</v>
      </c>
      <c r="AO350" s="665" t="s">
        <v>965</v>
      </c>
      <c r="AP350" s="665" t="s">
        <v>965</v>
      </c>
      <c r="AR350" s="486"/>
      <c r="AS350" s="486"/>
      <c r="AT350" s="486"/>
      <c r="AU350" s="486"/>
      <c r="AV350" s="486"/>
      <c r="AW350" s="486"/>
      <c r="AX350" s="486"/>
      <c r="AY350" s="486"/>
      <c r="AZ350" s="486"/>
      <c r="BA350" s="486"/>
      <c r="BB350" s="486"/>
      <c r="BC350" s="486"/>
      <c r="BD350" s="486"/>
      <c r="BE350" s="486"/>
      <c r="BF350" s="486"/>
      <c r="BG350" s="486"/>
      <c r="BH350" s="486"/>
      <c r="BI350" s="483"/>
      <c r="BJ350" s="484"/>
      <c r="BK350" s="484"/>
      <c r="BL350" s="484"/>
      <c r="BM350" s="484"/>
      <c r="BN350" s="484"/>
      <c r="BO350" s="484"/>
      <c r="BP350" s="484"/>
      <c r="BQ350" s="484"/>
      <c r="BR350" s="484"/>
      <c r="BS350" s="484"/>
      <c r="BT350" s="486"/>
      <c r="BU350" s="486"/>
      <c r="BV350" s="486"/>
      <c r="BW350" s="486"/>
      <c r="BX350" s="486"/>
      <c r="BY350" s="486"/>
      <c r="BZ350" s="486"/>
      <c r="CA350" s="486"/>
      <c r="CB350" s="486"/>
      <c r="CC350" s="486"/>
      <c r="CD350" s="486"/>
      <c r="CE350" s="486"/>
      <c r="CF350" s="486"/>
      <c r="CG350" s="486"/>
      <c r="CH350" s="486"/>
      <c r="CI350" s="486"/>
      <c r="CJ350" s="486"/>
      <c r="CK350" s="53"/>
    </row>
    <row r="351" spans="4:89" ht="14.25" customHeight="1" x14ac:dyDescent="0.35">
      <c r="D351" s="443" t="s">
        <v>964</v>
      </c>
      <c r="E351" s="444"/>
      <c r="F351" s="444"/>
      <c r="G351" s="444"/>
      <c r="H351" s="444"/>
      <c r="I351" s="444"/>
      <c r="J351" s="444"/>
      <c r="K351" s="444"/>
      <c r="L351" s="444"/>
      <c r="M351" s="444"/>
      <c r="N351" s="444"/>
      <c r="O351" s="444"/>
      <c r="P351" s="444"/>
      <c r="Q351" s="444"/>
      <c r="R351" s="444"/>
      <c r="S351" s="444"/>
      <c r="T351" s="444"/>
      <c r="U351" s="444"/>
      <c r="V351" s="444"/>
      <c r="W351" s="444"/>
      <c r="X351" s="444"/>
      <c r="Y351" s="444"/>
      <c r="Z351" s="444"/>
      <c r="AA351" s="444"/>
      <c r="AB351" s="444"/>
      <c r="AC351" s="444"/>
      <c r="AD351" s="445"/>
      <c r="AE351" s="665" t="s">
        <v>965</v>
      </c>
      <c r="AF351" s="665" t="s">
        <v>965</v>
      </c>
      <c r="AG351" s="665" t="s">
        <v>965</v>
      </c>
      <c r="AH351" s="665" t="s">
        <v>965</v>
      </c>
      <c r="AI351" s="665" t="s">
        <v>965</v>
      </c>
      <c r="AJ351" s="665" t="s">
        <v>965</v>
      </c>
      <c r="AK351" s="665" t="s">
        <v>965</v>
      </c>
      <c r="AL351" s="665" t="s">
        <v>965</v>
      </c>
      <c r="AM351" s="665" t="s">
        <v>965</v>
      </c>
      <c r="AN351" s="665" t="s">
        <v>965</v>
      </c>
      <c r="AO351" s="665" t="s">
        <v>965</v>
      </c>
      <c r="AP351" s="665" t="s">
        <v>965</v>
      </c>
      <c r="AR351" s="486"/>
      <c r="AS351" s="486"/>
      <c r="AT351" s="486"/>
      <c r="AU351" s="486"/>
      <c r="AV351" s="486"/>
      <c r="AW351" s="486"/>
      <c r="AX351" s="486"/>
      <c r="AY351" s="486"/>
      <c r="AZ351" s="486"/>
      <c r="BA351" s="486"/>
      <c r="BB351" s="486"/>
      <c r="BC351" s="486"/>
      <c r="BD351" s="486"/>
      <c r="BE351" s="486"/>
      <c r="BF351" s="486"/>
      <c r="BG351" s="486"/>
      <c r="BH351" s="486"/>
      <c r="BI351" s="483"/>
      <c r="BJ351" s="484"/>
      <c r="BK351" s="484"/>
      <c r="BL351" s="484"/>
      <c r="BM351" s="484"/>
      <c r="BN351" s="484"/>
      <c r="BO351" s="484"/>
      <c r="BP351" s="484"/>
      <c r="BQ351" s="484"/>
      <c r="BR351" s="484"/>
      <c r="BS351" s="484"/>
      <c r="BT351" s="486"/>
      <c r="BU351" s="486"/>
      <c r="BV351" s="486"/>
      <c r="BW351" s="486"/>
      <c r="BX351" s="486"/>
      <c r="BY351" s="486"/>
      <c r="BZ351" s="486"/>
      <c r="CA351" s="486"/>
      <c r="CB351" s="486"/>
      <c r="CC351" s="486"/>
      <c r="CD351" s="486"/>
      <c r="CE351" s="486"/>
      <c r="CF351" s="486"/>
      <c r="CG351" s="486"/>
      <c r="CH351" s="486"/>
      <c r="CI351" s="486"/>
      <c r="CJ351" s="486"/>
      <c r="CK351" s="53"/>
    </row>
    <row r="352" spans="4:89" ht="14.25" customHeight="1" x14ac:dyDescent="0.35">
      <c r="D352" s="443" t="s">
        <v>966</v>
      </c>
      <c r="E352" s="444"/>
      <c r="F352" s="444"/>
      <c r="G352" s="444"/>
      <c r="H352" s="444"/>
      <c r="I352" s="444"/>
      <c r="J352" s="444"/>
      <c r="K352" s="444"/>
      <c r="L352" s="444"/>
      <c r="M352" s="444"/>
      <c r="N352" s="444"/>
      <c r="O352" s="444"/>
      <c r="P352" s="444"/>
      <c r="Q352" s="444"/>
      <c r="R352" s="444"/>
      <c r="S352" s="444"/>
      <c r="T352" s="444"/>
      <c r="U352" s="444"/>
      <c r="V352" s="444"/>
      <c r="W352" s="444"/>
      <c r="X352" s="444"/>
      <c r="Y352" s="444"/>
      <c r="Z352" s="444"/>
      <c r="AA352" s="444"/>
      <c r="AB352" s="444"/>
      <c r="AC352" s="444"/>
      <c r="AD352" s="445"/>
      <c r="AE352" s="665" t="s">
        <v>969</v>
      </c>
      <c r="AF352" s="665" t="s">
        <v>969</v>
      </c>
      <c r="AG352" s="665" t="s">
        <v>969</v>
      </c>
      <c r="AH352" s="665" t="s">
        <v>969</v>
      </c>
      <c r="AI352" s="665" t="s">
        <v>969</v>
      </c>
      <c r="AJ352" s="665" t="s">
        <v>969</v>
      </c>
      <c r="AK352" s="665" t="s">
        <v>969</v>
      </c>
      <c r="AL352" s="665" t="s">
        <v>969</v>
      </c>
      <c r="AM352" s="665" t="s">
        <v>969</v>
      </c>
      <c r="AN352" s="665" t="s">
        <v>969</v>
      </c>
      <c r="AO352" s="665" t="s">
        <v>969</v>
      </c>
      <c r="AP352" s="665" t="s">
        <v>969</v>
      </c>
      <c r="AR352" s="486"/>
      <c r="AS352" s="486"/>
      <c r="AT352" s="486"/>
      <c r="AU352" s="486"/>
      <c r="AV352" s="486"/>
      <c r="AW352" s="486"/>
      <c r="AX352" s="486"/>
      <c r="AY352" s="486"/>
      <c r="AZ352" s="486"/>
      <c r="BA352" s="486"/>
      <c r="BB352" s="486"/>
      <c r="BC352" s="486"/>
      <c r="BD352" s="486"/>
      <c r="BE352" s="486"/>
      <c r="BF352" s="486"/>
      <c r="BG352" s="486"/>
      <c r="BH352" s="486"/>
      <c r="BI352" s="483"/>
      <c r="BJ352" s="484"/>
      <c r="BK352" s="484"/>
      <c r="BL352" s="484"/>
      <c r="BM352" s="484"/>
      <c r="BN352" s="484"/>
      <c r="BO352" s="484"/>
      <c r="BP352" s="484"/>
      <c r="BQ352" s="484"/>
      <c r="BR352" s="484"/>
      <c r="BS352" s="484"/>
      <c r="BT352" s="486"/>
      <c r="BU352" s="486"/>
      <c r="BV352" s="486"/>
      <c r="BW352" s="486"/>
      <c r="BX352" s="486"/>
      <c r="BY352" s="486"/>
      <c r="BZ352" s="486"/>
      <c r="CA352" s="486"/>
      <c r="CB352" s="486"/>
      <c r="CC352" s="486"/>
      <c r="CD352" s="486"/>
      <c r="CE352" s="486"/>
      <c r="CF352" s="486"/>
      <c r="CG352" s="486"/>
      <c r="CH352" s="486"/>
      <c r="CI352" s="486"/>
      <c r="CJ352" s="486"/>
      <c r="CK352" s="53"/>
    </row>
    <row r="353" spans="4:90" ht="14.25" customHeight="1" x14ac:dyDescent="0.35">
      <c r="D353" s="443" t="s">
        <v>967</v>
      </c>
      <c r="E353" s="444"/>
      <c r="F353" s="444"/>
      <c r="G353" s="444"/>
      <c r="H353" s="444"/>
      <c r="I353" s="444"/>
      <c r="J353" s="444"/>
      <c r="K353" s="444"/>
      <c r="L353" s="444"/>
      <c r="M353" s="444"/>
      <c r="N353" s="444"/>
      <c r="O353" s="444"/>
      <c r="P353" s="444"/>
      <c r="Q353" s="444"/>
      <c r="R353" s="444"/>
      <c r="S353" s="444"/>
      <c r="T353" s="444"/>
      <c r="U353" s="444"/>
      <c r="V353" s="444"/>
      <c r="W353" s="444"/>
      <c r="X353" s="444"/>
      <c r="Y353" s="444"/>
      <c r="Z353" s="444"/>
      <c r="AA353" s="444"/>
      <c r="AB353" s="444"/>
      <c r="AC353" s="444"/>
      <c r="AD353" s="445"/>
      <c r="AE353" s="665" t="s">
        <v>969</v>
      </c>
      <c r="AF353" s="665" t="s">
        <v>969</v>
      </c>
      <c r="AG353" s="665" t="s">
        <v>969</v>
      </c>
      <c r="AH353" s="665" t="s">
        <v>969</v>
      </c>
      <c r="AI353" s="665" t="s">
        <v>969</v>
      </c>
      <c r="AJ353" s="665" t="s">
        <v>969</v>
      </c>
      <c r="AK353" s="665" t="s">
        <v>969</v>
      </c>
      <c r="AL353" s="665" t="s">
        <v>969</v>
      </c>
      <c r="AM353" s="665" t="s">
        <v>969</v>
      </c>
      <c r="AN353" s="665" t="s">
        <v>969</v>
      </c>
      <c r="AO353" s="665" t="s">
        <v>969</v>
      </c>
      <c r="AP353" s="665" t="s">
        <v>969</v>
      </c>
      <c r="AR353" s="486"/>
      <c r="AS353" s="486"/>
      <c r="AT353" s="486"/>
      <c r="AU353" s="486"/>
      <c r="AV353" s="486"/>
      <c r="AW353" s="486"/>
      <c r="AX353" s="486"/>
      <c r="AY353" s="486"/>
      <c r="AZ353" s="486"/>
      <c r="BA353" s="486"/>
      <c r="BB353" s="486"/>
      <c r="BC353" s="486"/>
      <c r="BD353" s="486"/>
      <c r="BE353" s="486"/>
      <c r="BF353" s="486"/>
      <c r="BG353" s="486"/>
      <c r="BH353" s="486"/>
      <c r="BI353" s="483"/>
      <c r="BJ353" s="484"/>
      <c r="BK353" s="484"/>
      <c r="BL353" s="484"/>
      <c r="BM353" s="484"/>
      <c r="BN353" s="484"/>
      <c r="BO353" s="484"/>
      <c r="BP353" s="484"/>
      <c r="BQ353" s="484"/>
      <c r="BR353" s="484"/>
      <c r="BS353" s="484"/>
      <c r="BT353" s="486"/>
      <c r="BU353" s="486"/>
      <c r="BV353" s="486"/>
      <c r="BW353" s="486"/>
      <c r="BX353" s="486"/>
      <c r="BY353" s="486"/>
      <c r="BZ353" s="486"/>
      <c r="CA353" s="486"/>
      <c r="CB353" s="486"/>
      <c r="CC353" s="486"/>
      <c r="CD353" s="486"/>
      <c r="CE353" s="486"/>
      <c r="CF353" s="486"/>
      <c r="CG353" s="486"/>
      <c r="CH353" s="486"/>
      <c r="CI353" s="486"/>
      <c r="CJ353" s="486"/>
      <c r="CK353" s="53"/>
    </row>
    <row r="354" spans="4:90" ht="14.25" customHeight="1" x14ac:dyDescent="0.35">
      <c r="D354" s="443" t="s">
        <v>968</v>
      </c>
      <c r="E354" s="444"/>
      <c r="F354" s="444"/>
      <c r="G354" s="444"/>
      <c r="H354" s="444"/>
      <c r="I354" s="444"/>
      <c r="J354" s="444"/>
      <c r="K354" s="444"/>
      <c r="L354" s="444"/>
      <c r="M354" s="444"/>
      <c r="N354" s="444"/>
      <c r="O354" s="444"/>
      <c r="P354" s="444"/>
      <c r="Q354" s="444"/>
      <c r="R354" s="444"/>
      <c r="S354" s="444"/>
      <c r="T354" s="444"/>
      <c r="U354" s="444"/>
      <c r="V354" s="444"/>
      <c r="W354" s="444"/>
      <c r="X354" s="444"/>
      <c r="Y354" s="444"/>
      <c r="Z354" s="444"/>
      <c r="AA354" s="444"/>
      <c r="AB354" s="444"/>
      <c r="AC354" s="444"/>
      <c r="AD354" s="445"/>
      <c r="AE354" s="665" t="s">
        <v>969</v>
      </c>
      <c r="AF354" s="665" t="s">
        <v>969</v>
      </c>
      <c r="AG354" s="665" t="s">
        <v>969</v>
      </c>
      <c r="AH354" s="665" t="s">
        <v>969</v>
      </c>
      <c r="AI354" s="665" t="s">
        <v>969</v>
      </c>
      <c r="AJ354" s="665" t="s">
        <v>969</v>
      </c>
      <c r="AK354" s="665" t="s">
        <v>969</v>
      </c>
      <c r="AL354" s="665" t="s">
        <v>969</v>
      </c>
      <c r="AM354" s="665" t="s">
        <v>969</v>
      </c>
      <c r="AN354" s="665" t="s">
        <v>969</v>
      </c>
      <c r="AO354" s="665" t="s">
        <v>969</v>
      </c>
      <c r="AP354" s="665" t="s">
        <v>969</v>
      </c>
      <c r="AR354" s="486"/>
      <c r="AS354" s="486"/>
      <c r="AT354" s="486"/>
      <c r="AU354" s="486"/>
      <c r="AV354" s="486"/>
      <c r="AW354" s="486"/>
      <c r="AX354" s="486"/>
      <c r="AY354" s="486"/>
      <c r="AZ354" s="486"/>
      <c r="BA354" s="486"/>
      <c r="BB354" s="486"/>
      <c r="BC354" s="486"/>
      <c r="BD354" s="486"/>
      <c r="BE354" s="486"/>
      <c r="BF354" s="486"/>
      <c r="BG354" s="486"/>
      <c r="BH354" s="486"/>
      <c r="BI354" s="483"/>
      <c r="BJ354" s="484"/>
      <c r="BK354" s="484"/>
      <c r="BL354" s="484"/>
      <c r="BM354" s="484"/>
      <c r="BN354" s="484"/>
      <c r="BO354" s="484"/>
      <c r="BP354" s="484"/>
      <c r="BQ354" s="484"/>
      <c r="BR354" s="484"/>
      <c r="BS354" s="484"/>
      <c r="BT354" s="486"/>
      <c r="BU354" s="486"/>
      <c r="BV354" s="486"/>
      <c r="BW354" s="486"/>
      <c r="BX354" s="486"/>
      <c r="BY354" s="486"/>
      <c r="BZ354" s="486"/>
      <c r="CA354" s="486"/>
      <c r="CB354" s="486"/>
      <c r="CC354" s="486"/>
      <c r="CD354" s="486"/>
      <c r="CE354" s="486"/>
      <c r="CF354" s="486"/>
      <c r="CG354" s="486"/>
      <c r="CH354" s="486"/>
      <c r="CI354" s="486"/>
      <c r="CJ354" s="486"/>
      <c r="CK354" s="53"/>
    </row>
    <row r="355" spans="4:90" ht="14.25" customHeight="1" x14ac:dyDescent="0.35">
      <c r="D355" s="443" t="s">
        <v>970</v>
      </c>
      <c r="E355" s="444"/>
      <c r="F355" s="444"/>
      <c r="G355" s="444"/>
      <c r="H355" s="444"/>
      <c r="I355" s="444"/>
      <c r="J355" s="444"/>
      <c r="K355" s="444"/>
      <c r="L355" s="444"/>
      <c r="M355" s="444"/>
      <c r="N355" s="444"/>
      <c r="O355" s="444"/>
      <c r="P355" s="444"/>
      <c r="Q355" s="444"/>
      <c r="R355" s="444"/>
      <c r="S355" s="444"/>
      <c r="T355" s="444"/>
      <c r="U355" s="444"/>
      <c r="V355" s="444"/>
      <c r="W355" s="444"/>
      <c r="X355" s="444"/>
      <c r="Y355" s="444"/>
      <c r="Z355" s="444"/>
      <c r="AA355" s="444"/>
      <c r="AB355" s="444"/>
      <c r="AC355" s="444"/>
      <c r="AD355" s="445"/>
      <c r="AE355" s="665" t="s">
        <v>969</v>
      </c>
      <c r="AF355" s="665" t="s">
        <v>969</v>
      </c>
      <c r="AG355" s="665" t="s">
        <v>969</v>
      </c>
      <c r="AH355" s="665" t="s">
        <v>969</v>
      </c>
      <c r="AI355" s="665" t="s">
        <v>969</v>
      </c>
      <c r="AJ355" s="665" t="s">
        <v>969</v>
      </c>
      <c r="AK355" s="665" t="s">
        <v>969</v>
      </c>
      <c r="AL355" s="665" t="s">
        <v>969</v>
      </c>
      <c r="AM355" s="665" t="s">
        <v>969</v>
      </c>
      <c r="AN355" s="665" t="s">
        <v>969</v>
      </c>
      <c r="AO355" s="665" t="s">
        <v>969</v>
      </c>
      <c r="AP355" s="665" t="s">
        <v>969</v>
      </c>
      <c r="AR355" s="486"/>
      <c r="AS355" s="486"/>
      <c r="AT355" s="486"/>
      <c r="AU355" s="486"/>
      <c r="AV355" s="486"/>
      <c r="AW355" s="486"/>
      <c r="AX355" s="486"/>
      <c r="AY355" s="486"/>
      <c r="AZ355" s="486"/>
      <c r="BA355" s="486"/>
      <c r="BB355" s="486"/>
      <c r="BC355" s="486"/>
      <c r="BD355" s="486"/>
      <c r="BE355" s="486"/>
      <c r="BF355" s="486"/>
      <c r="BG355" s="486"/>
      <c r="BH355" s="486"/>
      <c r="BI355" s="483"/>
      <c r="BJ355" s="484"/>
      <c r="BK355" s="484"/>
      <c r="BL355" s="484"/>
      <c r="BM355" s="484"/>
      <c r="BN355" s="484"/>
      <c r="BO355" s="484"/>
      <c r="BP355" s="484"/>
      <c r="BQ355" s="484"/>
      <c r="BR355" s="484"/>
      <c r="BS355" s="484"/>
      <c r="BT355" s="486"/>
      <c r="BU355" s="486"/>
      <c r="BV355" s="486"/>
      <c r="BW355" s="486"/>
      <c r="BX355" s="486"/>
      <c r="BY355" s="486"/>
      <c r="BZ355" s="486"/>
      <c r="CA355" s="486"/>
      <c r="CB355" s="486"/>
      <c r="CC355" s="486"/>
      <c r="CD355" s="486"/>
      <c r="CE355" s="486"/>
      <c r="CF355" s="486"/>
      <c r="CG355" s="486"/>
      <c r="CH355" s="486"/>
      <c r="CI355" s="486"/>
      <c r="CJ355" s="486"/>
      <c r="CK355" s="53"/>
    </row>
    <row r="356" spans="4:90" ht="14.25" customHeight="1" x14ac:dyDescent="0.35">
      <c r="D356" s="443" t="s">
        <v>971</v>
      </c>
      <c r="E356" s="444"/>
      <c r="F356" s="444"/>
      <c r="G356" s="444"/>
      <c r="H356" s="444"/>
      <c r="I356" s="444"/>
      <c r="J356" s="444"/>
      <c r="K356" s="444"/>
      <c r="L356" s="444"/>
      <c r="M356" s="444"/>
      <c r="N356" s="444"/>
      <c r="O356" s="444"/>
      <c r="P356" s="444"/>
      <c r="Q356" s="444"/>
      <c r="R356" s="444"/>
      <c r="S356" s="444"/>
      <c r="T356" s="444"/>
      <c r="U356" s="444"/>
      <c r="V356" s="444"/>
      <c r="W356" s="444"/>
      <c r="X356" s="444"/>
      <c r="Y356" s="444"/>
      <c r="Z356" s="444"/>
      <c r="AA356" s="444"/>
      <c r="AB356" s="444"/>
      <c r="AC356" s="444"/>
      <c r="AD356" s="445"/>
      <c r="AE356" s="665" t="s">
        <v>973</v>
      </c>
      <c r="AF356" s="665" t="s">
        <v>969</v>
      </c>
      <c r="AG356" s="665" t="s">
        <v>969</v>
      </c>
      <c r="AH356" s="665" t="s">
        <v>969</v>
      </c>
      <c r="AI356" s="665" t="s">
        <v>969</v>
      </c>
      <c r="AJ356" s="665" t="s">
        <v>969</v>
      </c>
      <c r="AK356" s="665" t="s">
        <v>969</v>
      </c>
      <c r="AL356" s="665" t="s">
        <v>969</v>
      </c>
      <c r="AM356" s="665" t="s">
        <v>969</v>
      </c>
      <c r="AN356" s="665" t="s">
        <v>969</v>
      </c>
      <c r="AO356" s="665" t="s">
        <v>969</v>
      </c>
      <c r="AP356" s="665" t="s">
        <v>969</v>
      </c>
      <c r="AR356" s="486"/>
      <c r="AS356" s="486"/>
      <c r="AT356" s="486"/>
      <c r="AU356" s="486"/>
      <c r="AV356" s="486"/>
      <c r="AW356" s="486"/>
      <c r="AX356" s="486"/>
      <c r="AY356" s="486"/>
      <c r="AZ356" s="486"/>
      <c r="BA356" s="486"/>
      <c r="BB356" s="486"/>
      <c r="BC356" s="486"/>
      <c r="BD356" s="486"/>
      <c r="BE356" s="486"/>
      <c r="BF356" s="486"/>
      <c r="BG356" s="486"/>
      <c r="BH356" s="486"/>
      <c r="BI356" s="483"/>
      <c r="BJ356" s="484"/>
      <c r="BK356" s="484"/>
      <c r="BL356" s="484"/>
      <c r="BM356" s="484"/>
      <c r="BN356" s="484"/>
      <c r="BO356" s="484"/>
      <c r="BP356" s="484"/>
      <c r="BQ356" s="484"/>
      <c r="BR356" s="484"/>
      <c r="BS356" s="484"/>
      <c r="BT356" s="486"/>
      <c r="BU356" s="486"/>
      <c r="BV356" s="486"/>
      <c r="BW356" s="486"/>
      <c r="BX356" s="486"/>
      <c r="BY356" s="486"/>
      <c r="BZ356" s="486"/>
      <c r="CA356" s="486"/>
      <c r="CB356" s="486"/>
      <c r="CC356" s="486"/>
      <c r="CD356" s="486"/>
      <c r="CE356" s="486"/>
      <c r="CF356" s="486"/>
      <c r="CG356" s="486"/>
      <c r="CH356" s="486"/>
      <c r="CI356" s="486"/>
      <c r="CJ356" s="486"/>
      <c r="CK356" s="53"/>
    </row>
    <row r="357" spans="4:90" ht="14.25" customHeight="1" x14ac:dyDescent="0.35">
      <c r="D357" s="443" t="s">
        <v>972</v>
      </c>
      <c r="E357" s="444"/>
      <c r="F357" s="444"/>
      <c r="G357" s="444"/>
      <c r="H357" s="444"/>
      <c r="I357" s="444"/>
      <c r="J357" s="444"/>
      <c r="K357" s="444"/>
      <c r="L357" s="444"/>
      <c r="M357" s="444"/>
      <c r="N357" s="444"/>
      <c r="O357" s="444"/>
      <c r="P357" s="444"/>
      <c r="Q357" s="444"/>
      <c r="R357" s="444"/>
      <c r="S357" s="444"/>
      <c r="T357" s="444"/>
      <c r="U357" s="444"/>
      <c r="V357" s="444"/>
      <c r="W357" s="444"/>
      <c r="X357" s="444"/>
      <c r="Y357" s="444"/>
      <c r="Z357" s="444"/>
      <c r="AA357" s="444"/>
      <c r="AB357" s="444"/>
      <c r="AC357" s="444"/>
      <c r="AD357" s="445"/>
      <c r="AE357" s="665" t="s">
        <v>969</v>
      </c>
      <c r="AF357" s="665" t="s">
        <v>969</v>
      </c>
      <c r="AG357" s="665" t="s">
        <v>969</v>
      </c>
      <c r="AH357" s="665" t="s">
        <v>969</v>
      </c>
      <c r="AI357" s="665" t="s">
        <v>969</v>
      </c>
      <c r="AJ357" s="665" t="s">
        <v>969</v>
      </c>
      <c r="AK357" s="665" t="s">
        <v>969</v>
      </c>
      <c r="AL357" s="665" t="s">
        <v>969</v>
      </c>
      <c r="AM357" s="665" t="s">
        <v>969</v>
      </c>
      <c r="AN357" s="665" t="s">
        <v>969</v>
      </c>
      <c r="AO357" s="665" t="s">
        <v>969</v>
      </c>
      <c r="AP357" s="665" t="s">
        <v>969</v>
      </c>
      <c r="AR357" s="486"/>
      <c r="AS357" s="486"/>
      <c r="AT357" s="486"/>
      <c r="AU357" s="486"/>
      <c r="AV357" s="486"/>
      <c r="AW357" s="486"/>
      <c r="AX357" s="486"/>
      <c r="AY357" s="486"/>
      <c r="AZ357" s="486"/>
      <c r="BA357" s="486"/>
      <c r="BB357" s="486"/>
      <c r="BC357" s="486"/>
      <c r="BD357" s="486"/>
      <c r="BE357" s="486"/>
      <c r="BF357" s="486"/>
      <c r="BG357" s="486"/>
      <c r="BH357" s="486"/>
      <c r="BI357" s="483"/>
      <c r="BJ357" s="484"/>
      <c r="BK357" s="484"/>
      <c r="BL357" s="484"/>
      <c r="BM357" s="484"/>
      <c r="BN357" s="484"/>
      <c r="BO357" s="484"/>
      <c r="BP357" s="484"/>
      <c r="BQ357" s="484"/>
      <c r="BR357" s="484"/>
      <c r="BS357" s="484"/>
      <c r="BT357" s="486"/>
      <c r="BU357" s="486"/>
      <c r="BV357" s="486"/>
      <c r="BW357" s="486"/>
      <c r="BX357" s="486"/>
      <c r="BY357" s="486"/>
      <c r="BZ357" s="486"/>
      <c r="CA357" s="486"/>
      <c r="CB357" s="486"/>
      <c r="CC357" s="486"/>
      <c r="CD357" s="486"/>
      <c r="CE357" s="486"/>
      <c r="CF357" s="486"/>
      <c r="CG357" s="486"/>
      <c r="CH357" s="486"/>
      <c r="CI357" s="486"/>
      <c r="CJ357" s="486"/>
      <c r="CK357" s="53"/>
    </row>
    <row r="358" spans="4:90" ht="14.25" customHeight="1" x14ac:dyDescent="0.35">
      <c r="D358" s="443" t="s">
        <v>974</v>
      </c>
      <c r="E358" s="444"/>
      <c r="F358" s="444"/>
      <c r="G358" s="444"/>
      <c r="H358" s="444"/>
      <c r="I358" s="444"/>
      <c r="J358" s="444"/>
      <c r="K358" s="444"/>
      <c r="L358" s="444"/>
      <c r="M358" s="444"/>
      <c r="N358" s="444"/>
      <c r="O358" s="444"/>
      <c r="P358" s="444"/>
      <c r="Q358" s="444"/>
      <c r="R358" s="444"/>
      <c r="S358" s="444"/>
      <c r="T358" s="444"/>
      <c r="U358" s="444"/>
      <c r="V358" s="444"/>
      <c r="W358" s="444"/>
      <c r="X358" s="444"/>
      <c r="Y358" s="444"/>
      <c r="Z358" s="444"/>
      <c r="AA358" s="444"/>
      <c r="AB358" s="444"/>
      <c r="AC358" s="444"/>
      <c r="AD358" s="445"/>
      <c r="AE358" s="665" t="s">
        <v>973</v>
      </c>
      <c r="AF358" s="665" t="s">
        <v>973</v>
      </c>
      <c r="AG358" s="665" t="s">
        <v>973</v>
      </c>
      <c r="AH358" s="665" t="s">
        <v>973</v>
      </c>
      <c r="AI358" s="665" t="s">
        <v>973</v>
      </c>
      <c r="AJ358" s="665" t="s">
        <v>973</v>
      </c>
      <c r="AK358" s="665" t="s">
        <v>973</v>
      </c>
      <c r="AL358" s="665" t="s">
        <v>973</v>
      </c>
      <c r="AM358" s="665" t="s">
        <v>973</v>
      </c>
      <c r="AN358" s="665" t="s">
        <v>973</v>
      </c>
      <c r="AO358" s="665" t="s">
        <v>973</v>
      </c>
      <c r="AP358" s="665" t="s">
        <v>973</v>
      </c>
      <c r="AR358" s="486"/>
      <c r="AS358" s="486"/>
      <c r="AT358" s="486"/>
      <c r="AU358" s="486"/>
      <c r="AV358" s="486"/>
      <c r="AW358" s="486"/>
      <c r="AX358" s="486"/>
      <c r="AY358" s="486"/>
      <c r="AZ358" s="486"/>
      <c r="BA358" s="486"/>
      <c r="BB358" s="486"/>
      <c r="BC358" s="486"/>
      <c r="BD358" s="486"/>
      <c r="BE358" s="486"/>
      <c r="BF358" s="486"/>
      <c r="BG358" s="486"/>
      <c r="BH358" s="486"/>
      <c r="BI358" s="483"/>
      <c r="BJ358" s="484"/>
      <c r="BK358" s="484"/>
      <c r="BL358" s="484"/>
      <c r="BM358" s="484"/>
      <c r="BN358" s="484"/>
      <c r="BO358" s="484"/>
      <c r="BP358" s="484"/>
      <c r="BQ358" s="484"/>
      <c r="BR358" s="484"/>
      <c r="BS358" s="484"/>
      <c r="BT358" s="486"/>
      <c r="BU358" s="486"/>
      <c r="BV358" s="486"/>
      <c r="BW358" s="486"/>
      <c r="BX358" s="486"/>
      <c r="BY358" s="486"/>
      <c r="BZ358" s="486"/>
      <c r="CA358" s="486"/>
      <c r="CB358" s="486"/>
      <c r="CC358" s="486"/>
      <c r="CD358" s="486"/>
      <c r="CE358" s="486"/>
      <c r="CF358" s="486"/>
      <c r="CG358" s="486"/>
      <c r="CH358" s="486"/>
      <c r="CI358" s="486"/>
      <c r="CJ358" s="486"/>
      <c r="CK358" s="53"/>
    </row>
    <row r="359" spans="4:90" ht="14.25" customHeight="1" x14ac:dyDescent="0.35">
      <c r="D359" s="446" t="s">
        <v>975</v>
      </c>
      <c r="E359" s="447"/>
      <c r="F359" s="447"/>
      <c r="G359" s="447"/>
      <c r="H359" s="447"/>
      <c r="I359" s="447"/>
      <c r="J359" s="447"/>
      <c r="K359" s="447"/>
      <c r="L359" s="447"/>
      <c r="M359" s="447"/>
      <c r="N359" s="447"/>
      <c r="O359" s="447"/>
      <c r="P359" s="447"/>
      <c r="Q359" s="447"/>
      <c r="R359" s="447"/>
      <c r="S359" s="447"/>
      <c r="T359" s="447"/>
      <c r="U359" s="447"/>
      <c r="V359" s="447"/>
      <c r="W359" s="447"/>
      <c r="X359" s="447"/>
      <c r="Y359" s="447"/>
      <c r="Z359" s="447"/>
      <c r="AA359" s="447"/>
      <c r="AB359" s="447"/>
      <c r="AC359" s="447"/>
      <c r="AD359" s="447"/>
      <c r="AE359" s="45"/>
      <c r="AF359" s="45"/>
      <c r="AG359" s="46"/>
      <c r="AH359" s="46"/>
      <c r="AI359" s="46"/>
      <c r="AJ359" s="46"/>
      <c r="AK359" s="46"/>
      <c r="AL359" s="46"/>
      <c r="AM359" s="46"/>
      <c r="AN359" s="46"/>
      <c r="AO359" s="46"/>
      <c r="AP359" s="46"/>
      <c r="AR359" s="45" t="s">
        <v>344</v>
      </c>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8"/>
      <c r="BY359" s="48"/>
      <c r="BZ359" s="48"/>
      <c r="CA359" s="48"/>
      <c r="CB359" s="48"/>
      <c r="CC359" s="48"/>
      <c r="CD359" s="48"/>
      <c r="CE359" s="48"/>
      <c r="CF359" s="48"/>
      <c r="CG359" s="48"/>
      <c r="CH359" s="48"/>
      <c r="CI359" s="48"/>
      <c r="CJ359" s="48"/>
      <c r="CK359" s="54"/>
      <c r="CL359" s="124"/>
    </row>
    <row r="360" spans="4:90" ht="14.25" customHeight="1" x14ac:dyDescent="0.35">
      <c r="D360" s="45"/>
      <c r="E360" s="49"/>
    </row>
    <row r="361" spans="4:90" ht="14.25" customHeight="1" x14ac:dyDescent="0.35">
      <c r="F361" s="296"/>
      <c r="G361" s="296"/>
      <c r="H361" s="296"/>
      <c r="I361" s="296"/>
      <c r="J361" s="296"/>
      <c r="K361" s="296"/>
      <c r="L361" s="296"/>
      <c r="M361" s="296"/>
      <c r="N361" s="296"/>
      <c r="O361" s="296"/>
      <c r="P361" s="296"/>
      <c r="Q361" s="296"/>
      <c r="R361" s="296"/>
      <c r="S361" s="296"/>
      <c r="T361" s="296"/>
      <c r="U361" s="296"/>
      <c r="V361" s="296"/>
      <c r="W361" s="296"/>
      <c r="X361" s="296"/>
      <c r="Y361" s="296"/>
      <c r="Z361" s="296"/>
      <c r="AA361" s="296"/>
      <c r="AB361" s="296"/>
      <c r="AC361" s="296"/>
      <c r="AD361" s="296"/>
      <c r="AE361" s="296"/>
      <c r="AF361" s="296"/>
      <c r="AG361" s="296"/>
      <c r="AH361" s="296"/>
      <c r="AI361" s="296"/>
      <c r="AJ361" s="296"/>
      <c r="AK361" s="296"/>
      <c r="AL361" s="296"/>
      <c r="AM361" s="296"/>
      <c r="AN361" s="296"/>
      <c r="AO361" s="296"/>
      <c r="AP361" s="296"/>
      <c r="AQ361" s="7"/>
      <c r="AR361" s="530" t="s">
        <v>345</v>
      </c>
      <c r="AS361" s="530"/>
      <c r="AT361" s="530"/>
      <c r="AU361" s="530"/>
      <c r="AV361" s="530"/>
      <c r="AW361" s="530"/>
      <c r="AX361" s="530"/>
      <c r="AY361" s="530"/>
      <c r="AZ361" s="530"/>
      <c r="BA361" s="530"/>
      <c r="BB361" s="530"/>
      <c r="BC361" s="530"/>
      <c r="BD361" s="530"/>
      <c r="BE361" s="530"/>
      <c r="BF361" s="530"/>
      <c r="BG361" s="530"/>
      <c r="BH361" s="530"/>
      <c r="BI361" s="530"/>
      <c r="BJ361" s="530"/>
      <c r="BK361" s="530"/>
      <c r="BL361" s="530"/>
      <c r="BM361" s="530"/>
      <c r="BN361" s="530"/>
      <c r="BO361" s="530"/>
      <c r="BP361" s="530"/>
      <c r="BQ361" s="530"/>
      <c r="BR361" s="530"/>
      <c r="BS361" s="530"/>
      <c r="BT361" s="530"/>
      <c r="BU361" s="530"/>
      <c r="BV361" s="530"/>
      <c r="BW361" s="530"/>
      <c r="BX361" s="530"/>
      <c r="BY361" s="530"/>
      <c r="BZ361" s="530"/>
      <c r="CA361" s="530"/>
      <c r="CB361" s="530"/>
      <c r="CC361" s="530"/>
      <c r="CD361" s="530"/>
      <c r="CE361" s="530"/>
      <c r="CF361" s="530"/>
      <c r="CG361" s="530"/>
      <c r="CH361" s="530"/>
      <c r="CI361" s="530"/>
      <c r="CJ361" s="530"/>
    </row>
    <row r="362" spans="4:90" ht="14.25" customHeight="1" x14ac:dyDescent="0.35">
      <c r="D362" s="296" t="s">
        <v>89</v>
      </c>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6"/>
      <c r="AD362" s="296"/>
      <c r="AE362" s="296"/>
      <c r="AF362" s="296"/>
      <c r="AG362" s="296"/>
      <c r="AH362" s="296"/>
      <c r="AI362" s="296"/>
      <c r="AJ362" s="296"/>
      <c r="AK362" s="296"/>
      <c r="AL362" s="296"/>
      <c r="AM362" s="296"/>
      <c r="AN362" s="296"/>
      <c r="AO362" s="296"/>
      <c r="AP362" s="296"/>
      <c r="AQ362" s="7"/>
      <c r="AR362" s="530"/>
      <c r="AS362" s="530"/>
      <c r="AT362" s="530"/>
      <c r="AU362" s="530"/>
      <c r="AV362" s="530"/>
      <c r="AW362" s="530"/>
      <c r="AX362" s="530"/>
      <c r="AY362" s="530"/>
      <c r="AZ362" s="530"/>
      <c r="BA362" s="530"/>
      <c r="BB362" s="530"/>
      <c r="BC362" s="530"/>
      <c r="BD362" s="530"/>
      <c r="BE362" s="530"/>
      <c r="BF362" s="530"/>
      <c r="BG362" s="530"/>
      <c r="BH362" s="530"/>
      <c r="BI362" s="530"/>
      <c r="BJ362" s="530"/>
      <c r="BK362" s="530"/>
      <c r="BL362" s="530"/>
      <c r="BM362" s="530"/>
      <c r="BN362" s="530"/>
      <c r="BO362" s="530"/>
      <c r="BP362" s="530"/>
      <c r="BQ362" s="530"/>
      <c r="BR362" s="530"/>
      <c r="BS362" s="530"/>
      <c r="BT362" s="530"/>
      <c r="BU362" s="530"/>
      <c r="BV362" s="530"/>
      <c r="BW362" s="530"/>
      <c r="BX362" s="530"/>
      <c r="BY362" s="530"/>
      <c r="BZ362" s="530"/>
      <c r="CA362" s="530"/>
      <c r="CB362" s="530"/>
      <c r="CC362" s="530"/>
      <c r="CD362" s="530"/>
      <c r="CE362" s="530"/>
      <c r="CF362" s="530"/>
      <c r="CG362" s="530"/>
      <c r="CH362" s="530"/>
      <c r="CI362" s="530"/>
      <c r="CJ362" s="530"/>
    </row>
    <row r="363" spans="4:90" ht="14.25" customHeight="1" x14ac:dyDescent="0.35">
      <c r="D363" s="296"/>
      <c r="E363" s="296"/>
      <c r="F363" s="346"/>
      <c r="G363" s="346"/>
      <c r="H363" s="346"/>
      <c r="I363" s="346"/>
      <c r="J363" s="346"/>
      <c r="K363" s="346"/>
      <c r="L363" s="346"/>
      <c r="M363" s="346"/>
      <c r="N363" s="346"/>
      <c r="O363" s="346"/>
      <c r="P363" s="346"/>
      <c r="Q363" s="346"/>
      <c r="R363" s="346"/>
      <c r="S363" s="346"/>
      <c r="T363" s="346"/>
      <c r="U363" s="346"/>
      <c r="V363" s="346"/>
      <c r="W363" s="346"/>
      <c r="X363" s="711" t="s">
        <v>48</v>
      </c>
      <c r="Y363" s="711"/>
      <c r="Z363" s="711"/>
      <c r="AA363" s="711"/>
      <c r="AB363" s="711"/>
      <c r="AC363" s="711"/>
      <c r="AD363" s="711"/>
      <c r="AE363" s="711"/>
      <c r="AF363" s="711"/>
      <c r="AG363" s="711"/>
      <c r="AH363" s="711"/>
      <c r="AI363" s="711"/>
      <c r="AJ363" s="711"/>
      <c r="AK363" s="711"/>
      <c r="AL363" s="711"/>
      <c r="AM363" s="711"/>
      <c r="AN363" s="711"/>
      <c r="AO363" s="711"/>
      <c r="AP363" s="640" t="s">
        <v>94</v>
      </c>
      <c r="AR363" s="451" t="s">
        <v>77</v>
      </c>
      <c r="AS363" s="451"/>
      <c r="AT363" s="451"/>
      <c r="AU363" s="451"/>
      <c r="AV363" s="451"/>
      <c r="AW363" s="451"/>
      <c r="AX363" s="451"/>
      <c r="AY363" s="451"/>
      <c r="AZ363" s="451"/>
      <c r="BA363" s="451"/>
      <c r="BB363" s="451"/>
      <c r="BC363" s="451" t="s">
        <v>78</v>
      </c>
      <c r="BD363" s="451"/>
      <c r="BE363" s="451"/>
      <c r="BF363" s="451"/>
      <c r="BG363" s="451"/>
      <c r="BH363" s="451"/>
      <c r="BI363" s="451"/>
      <c r="BJ363" s="451"/>
      <c r="BK363" s="451"/>
      <c r="BL363" s="451"/>
      <c r="BM363" s="451"/>
      <c r="BN363" s="451" t="s">
        <v>79</v>
      </c>
      <c r="BO363" s="451"/>
      <c r="BP363" s="451"/>
      <c r="BQ363" s="451"/>
      <c r="BR363" s="451"/>
      <c r="BS363" s="451"/>
      <c r="BT363" s="451"/>
      <c r="BU363" s="451"/>
      <c r="BV363" s="451"/>
      <c r="BW363" s="451"/>
      <c r="BX363" s="451"/>
      <c r="BY363" s="480" t="s">
        <v>80</v>
      </c>
      <c r="BZ363" s="480"/>
      <c r="CA363" s="480"/>
      <c r="CB363" s="480"/>
      <c r="CC363" s="480"/>
      <c r="CD363" s="480"/>
      <c r="CE363" s="480"/>
      <c r="CF363" s="480"/>
      <c r="CG363" s="480"/>
      <c r="CH363" s="480"/>
      <c r="CI363" s="480"/>
      <c r="CJ363" s="480"/>
    </row>
    <row r="364" spans="4:90" ht="14.25" customHeight="1" x14ac:dyDescent="0.35">
      <c r="D364" s="346" t="s">
        <v>68</v>
      </c>
      <c r="E364" s="346"/>
      <c r="F364" s="346"/>
      <c r="G364" s="346"/>
      <c r="H364" s="346"/>
      <c r="I364" s="346"/>
      <c r="J364" s="346"/>
      <c r="K364" s="346"/>
      <c r="L364" s="346"/>
      <c r="M364" s="346"/>
      <c r="N364" s="346"/>
      <c r="O364" s="346"/>
      <c r="P364" s="346"/>
      <c r="Q364" s="346"/>
      <c r="R364" s="346"/>
      <c r="S364" s="346"/>
      <c r="T364" s="346"/>
      <c r="U364" s="346"/>
      <c r="V364" s="346"/>
      <c r="W364" s="346"/>
      <c r="X364" s="711"/>
      <c r="Y364" s="711"/>
      <c r="Z364" s="711"/>
      <c r="AA364" s="711"/>
      <c r="AB364" s="711"/>
      <c r="AC364" s="711"/>
      <c r="AD364" s="711"/>
      <c r="AE364" s="711"/>
      <c r="AF364" s="711"/>
      <c r="AG364" s="711"/>
      <c r="AH364" s="711"/>
      <c r="AI364" s="711"/>
      <c r="AJ364" s="711"/>
      <c r="AK364" s="711"/>
      <c r="AL364" s="711"/>
      <c r="AM364" s="711"/>
      <c r="AN364" s="711"/>
      <c r="AO364" s="711"/>
      <c r="AP364" s="640"/>
      <c r="AR364" s="451"/>
      <c r="AS364" s="451"/>
      <c r="AT364" s="451"/>
      <c r="AU364" s="451"/>
      <c r="AV364" s="451"/>
      <c r="AW364" s="451"/>
      <c r="AX364" s="451"/>
      <c r="AY364" s="451"/>
      <c r="AZ364" s="451"/>
      <c r="BA364" s="451"/>
      <c r="BB364" s="451"/>
      <c r="BC364" s="451"/>
      <c r="BD364" s="451"/>
      <c r="BE364" s="451"/>
      <c r="BF364" s="451"/>
      <c r="BG364" s="451"/>
      <c r="BH364" s="451"/>
      <c r="BI364" s="451"/>
      <c r="BJ364" s="451"/>
      <c r="BK364" s="451"/>
      <c r="BL364" s="451"/>
      <c r="BM364" s="451"/>
      <c r="BN364" s="451"/>
      <c r="BO364" s="451"/>
      <c r="BP364" s="451"/>
      <c r="BQ364" s="451"/>
      <c r="BR364" s="451"/>
      <c r="BS364" s="451"/>
      <c r="BT364" s="451"/>
      <c r="BU364" s="451"/>
      <c r="BV364" s="451"/>
      <c r="BW364" s="451"/>
      <c r="BX364" s="451"/>
      <c r="BY364" s="480"/>
      <c r="BZ364" s="480"/>
      <c r="CA364" s="480"/>
      <c r="CB364" s="480"/>
      <c r="CC364" s="480"/>
      <c r="CD364" s="480"/>
      <c r="CE364" s="480"/>
      <c r="CF364" s="480"/>
      <c r="CG364" s="480"/>
      <c r="CH364" s="480"/>
      <c r="CI364" s="480"/>
      <c r="CJ364" s="480"/>
    </row>
    <row r="365" spans="4:90" ht="14.25" customHeight="1" x14ac:dyDescent="0.35">
      <c r="D365" s="346"/>
      <c r="E365" s="346"/>
      <c r="F365" s="346"/>
      <c r="G365" s="346"/>
      <c r="H365" s="346"/>
      <c r="I365" s="346"/>
      <c r="J365" s="346"/>
      <c r="K365" s="346"/>
      <c r="L365" s="346"/>
      <c r="M365" s="346"/>
      <c r="N365" s="346"/>
      <c r="O365" s="346"/>
      <c r="P365" s="346"/>
      <c r="Q365" s="346"/>
      <c r="R365" s="346"/>
      <c r="S365" s="346"/>
      <c r="T365" s="346"/>
      <c r="U365" s="346"/>
      <c r="V365" s="346"/>
      <c r="W365" s="346"/>
      <c r="X365" s="711"/>
      <c r="Y365" s="711"/>
      <c r="Z365" s="711"/>
      <c r="AA365" s="711"/>
      <c r="AB365" s="711"/>
      <c r="AC365" s="711"/>
      <c r="AD365" s="711"/>
      <c r="AE365" s="711"/>
      <c r="AF365" s="711"/>
      <c r="AG365" s="711"/>
      <c r="AH365" s="711"/>
      <c r="AI365" s="711"/>
      <c r="AJ365" s="711"/>
      <c r="AK365" s="711"/>
      <c r="AL365" s="711"/>
      <c r="AM365" s="711"/>
      <c r="AN365" s="711"/>
      <c r="AO365" s="711"/>
      <c r="AP365" s="640"/>
      <c r="AR365" s="471" t="s">
        <v>955</v>
      </c>
      <c r="AS365" s="471"/>
      <c r="AT365" s="471"/>
      <c r="AU365" s="471"/>
      <c r="AV365" s="471"/>
      <c r="AW365" s="471"/>
      <c r="AX365" s="471"/>
      <c r="AY365" s="471"/>
      <c r="AZ365" s="471"/>
      <c r="BA365" s="471"/>
      <c r="BB365" s="471"/>
      <c r="BC365" s="471" t="s">
        <v>996</v>
      </c>
      <c r="BD365" s="471"/>
      <c r="BE365" s="471"/>
      <c r="BF365" s="471"/>
      <c r="BG365" s="471"/>
      <c r="BH365" s="471"/>
      <c r="BI365" s="471"/>
      <c r="BJ365" s="471"/>
      <c r="BK365" s="471"/>
      <c r="BL365" s="471"/>
      <c r="BM365" s="471"/>
      <c r="BN365" s="471">
        <v>730</v>
      </c>
      <c r="BO365" s="471"/>
      <c r="BP365" s="471"/>
      <c r="BQ365" s="471"/>
      <c r="BR365" s="471"/>
      <c r="BS365" s="471"/>
      <c r="BT365" s="471"/>
      <c r="BU365" s="471"/>
      <c r="BV365" s="471"/>
      <c r="BW365" s="471"/>
      <c r="BX365" s="471"/>
      <c r="BY365" s="471">
        <v>7</v>
      </c>
      <c r="BZ365" s="471"/>
      <c r="CA365" s="471"/>
      <c r="CB365" s="471"/>
      <c r="CC365" s="471"/>
      <c r="CD365" s="471"/>
      <c r="CE365" s="471"/>
      <c r="CF365" s="471"/>
      <c r="CG365" s="471"/>
      <c r="CH365" s="471"/>
      <c r="CI365" s="471"/>
      <c r="CJ365" s="471"/>
    </row>
    <row r="366" spans="4:90" ht="14.25" customHeight="1" x14ac:dyDescent="0.35">
      <c r="D366" s="346"/>
      <c r="E366" s="346"/>
      <c r="F366" s="640" t="s">
        <v>58</v>
      </c>
      <c r="G366" s="640"/>
      <c r="H366" s="640"/>
      <c r="I366" s="640" t="s">
        <v>59</v>
      </c>
      <c r="J366" s="640"/>
      <c r="K366" s="640" t="s">
        <v>60</v>
      </c>
      <c r="L366" s="640"/>
      <c r="M366" s="640"/>
      <c r="N366" s="640" t="s">
        <v>61</v>
      </c>
      <c r="O366" s="640"/>
      <c r="P366" s="640"/>
      <c r="Q366" s="640"/>
      <c r="R366" s="640" t="s">
        <v>62</v>
      </c>
      <c r="S366" s="640"/>
      <c r="T366" s="640" t="s">
        <v>63</v>
      </c>
      <c r="U366" s="640"/>
      <c r="V366" s="640" t="s">
        <v>64</v>
      </c>
      <c r="W366" s="640"/>
      <c r="X366" s="638" t="s">
        <v>57</v>
      </c>
      <c r="Y366" s="638"/>
      <c r="Z366" s="640" t="s">
        <v>65</v>
      </c>
      <c r="AA366" s="640"/>
      <c r="AB366" s="640"/>
      <c r="AC366" s="640" t="s">
        <v>66</v>
      </c>
      <c r="AD366" s="640"/>
      <c r="AE366" s="640"/>
      <c r="AF366" s="640"/>
      <c r="AG366" s="640" t="s">
        <v>67</v>
      </c>
      <c r="AH366" s="640"/>
      <c r="AI366" s="640"/>
      <c r="AJ366" s="640"/>
      <c r="AK366" s="640" t="s">
        <v>49</v>
      </c>
      <c r="AL366" s="640"/>
      <c r="AM366" s="640"/>
      <c r="AN366" s="640" t="s">
        <v>64</v>
      </c>
      <c r="AO366" s="640"/>
      <c r="AP366" s="640"/>
      <c r="AR366" s="471"/>
      <c r="AS366" s="471"/>
      <c r="AT366" s="471"/>
      <c r="AU366" s="471"/>
      <c r="AV366" s="471"/>
      <c r="AW366" s="471"/>
      <c r="AX366" s="471"/>
      <c r="AY366" s="471"/>
      <c r="AZ366" s="471"/>
      <c r="BA366" s="471"/>
      <c r="BB366" s="471"/>
      <c r="BC366" s="471"/>
      <c r="BD366" s="471"/>
      <c r="BE366" s="471"/>
      <c r="BF366" s="471"/>
      <c r="BG366" s="471"/>
      <c r="BH366" s="471"/>
      <c r="BI366" s="471"/>
      <c r="BJ366" s="471"/>
      <c r="BK366" s="471"/>
      <c r="BL366" s="471"/>
      <c r="BM366" s="471"/>
      <c r="BN366" s="471"/>
      <c r="BO366" s="471"/>
      <c r="BP366" s="471"/>
      <c r="BQ366" s="471"/>
      <c r="BR366" s="471"/>
      <c r="BS366" s="471"/>
      <c r="BT366" s="471"/>
      <c r="BU366" s="471"/>
      <c r="BV366" s="471"/>
      <c r="BW366" s="471"/>
      <c r="BX366" s="471"/>
      <c r="BY366" s="471"/>
      <c r="BZ366" s="471"/>
      <c r="CA366" s="471"/>
      <c r="CB366" s="471"/>
      <c r="CC366" s="471"/>
      <c r="CD366" s="471"/>
      <c r="CE366" s="471"/>
      <c r="CF366" s="471"/>
      <c r="CG366" s="471"/>
      <c r="CH366" s="471"/>
      <c r="CI366" s="471"/>
      <c r="CJ366" s="471"/>
    </row>
    <row r="367" spans="4:90" ht="14.25" customHeight="1" x14ac:dyDescent="0.35">
      <c r="D367" s="638" t="s">
        <v>57</v>
      </c>
      <c r="E367" s="638"/>
      <c r="F367" s="640"/>
      <c r="G367" s="640"/>
      <c r="H367" s="640"/>
      <c r="I367" s="640"/>
      <c r="J367" s="640"/>
      <c r="K367" s="640"/>
      <c r="L367" s="640"/>
      <c r="M367" s="640"/>
      <c r="N367" s="640"/>
      <c r="O367" s="640"/>
      <c r="P367" s="640"/>
      <c r="Q367" s="640"/>
      <c r="R367" s="640"/>
      <c r="S367" s="640"/>
      <c r="T367" s="640"/>
      <c r="U367" s="640"/>
      <c r="V367" s="640"/>
      <c r="W367" s="640"/>
      <c r="X367" s="638"/>
      <c r="Y367" s="638"/>
      <c r="Z367" s="640"/>
      <c r="AA367" s="640"/>
      <c r="AB367" s="640"/>
      <c r="AC367" s="640"/>
      <c r="AD367" s="640"/>
      <c r="AE367" s="640"/>
      <c r="AF367" s="640"/>
      <c r="AG367" s="640"/>
      <c r="AH367" s="640"/>
      <c r="AI367" s="640"/>
      <c r="AJ367" s="640"/>
      <c r="AK367" s="640"/>
      <c r="AL367" s="640"/>
      <c r="AM367" s="640"/>
      <c r="AN367" s="640"/>
      <c r="AO367" s="640"/>
      <c r="AP367" s="640"/>
      <c r="AR367" s="605" t="s">
        <v>346</v>
      </c>
      <c r="AS367" s="605"/>
      <c r="AT367" s="605"/>
      <c r="AU367" s="605"/>
      <c r="AV367" s="605"/>
      <c r="AW367" s="605"/>
      <c r="AX367" s="605"/>
      <c r="AY367" s="605"/>
      <c r="AZ367" s="605"/>
      <c r="BA367" s="605"/>
      <c r="BB367" s="605"/>
      <c r="BC367" s="605"/>
      <c r="BD367" s="605"/>
      <c r="BE367" s="605"/>
      <c r="BF367" s="605"/>
      <c r="BG367" s="605"/>
      <c r="BH367" s="605"/>
      <c r="BI367" s="605"/>
      <c r="BJ367" s="605"/>
      <c r="BK367" s="605"/>
      <c r="BL367" s="605"/>
      <c r="BM367" s="605"/>
      <c r="BN367" s="605"/>
      <c r="BO367" s="605"/>
      <c r="BP367" s="605"/>
      <c r="BQ367" s="605"/>
      <c r="BR367" s="605"/>
      <c r="BS367" s="605"/>
      <c r="BT367" s="605"/>
      <c r="BU367" s="605"/>
      <c r="BV367" s="605"/>
      <c r="BW367" s="605"/>
      <c r="BX367" s="605"/>
      <c r="BY367" s="605"/>
      <c r="BZ367" s="605"/>
      <c r="CA367" s="605"/>
      <c r="CB367" s="605"/>
      <c r="CC367" s="605"/>
      <c r="CD367" s="605"/>
      <c r="CE367" s="605"/>
      <c r="CF367" s="605"/>
      <c r="CG367" s="605"/>
      <c r="CH367" s="605"/>
      <c r="CI367" s="605"/>
      <c r="CJ367" s="605"/>
    </row>
    <row r="368" spans="4:90" ht="14.25" customHeight="1" x14ac:dyDescent="0.35">
      <c r="D368" s="638"/>
      <c r="E368" s="638"/>
      <c r="F368" s="640"/>
      <c r="G368" s="640"/>
      <c r="H368" s="640"/>
      <c r="I368" s="640"/>
      <c r="J368" s="640"/>
      <c r="K368" s="640"/>
      <c r="L368" s="640"/>
      <c r="M368" s="640"/>
      <c r="N368" s="640"/>
      <c r="O368" s="640"/>
      <c r="P368" s="640"/>
      <c r="Q368" s="640"/>
      <c r="R368" s="640"/>
      <c r="S368" s="640"/>
      <c r="T368" s="640"/>
      <c r="U368" s="640"/>
      <c r="V368" s="640"/>
      <c r="W368" s="640"/>
      <c r="X368" s="638"/>
      <c r="Y368" s="638"/>
      <c r="Z368" s="640"/>
      <c r="AA368" s="640"/>
      <c r="AB368" s="640"/>
      <c r="AC368" s="640"/>
      <c r="AD368" s="640"/>
      <c r="AE368" s="640"/>
      <c r="AF368" s="640"/>
      <c r="AG368" s="640"/>
      <c r="AH368" s="640"/>
      <c r="AI368" s="640"/>
      <c r="AJ368" s="640"/>
      <c r="AK368" s="640"/>
      <c r="AL368" s="640"/>
      <c r="AM368" s="640"/>
      <c r="AN368" s="640"/>
      <c r="AO368" s="640"/>
      <c r="AP368" s="640"/>
      <c r="AR368" s="50"/>
      <c r="AZ368" s="50"/>
      <c r="BA368" s="50"/>
      <c r="BB368" s="50"/>
      <c r="BC368" s="50"/>
      <c r="BD368" s="50"/>
      <c r="BI368" s="50"/>
      <c r="BJ368" s="50"/>
      <c r="BK368" s="50"/>
      <c r="BL368" s="50"/>
      <c r="BM368" s="50"/>
      <c r="BP368" s="50"/>
      <c r="BQ368" s="50"/>
    </row>
    <row r="369" spans="4:88" ht="14.25" customHeight="1" x14ac:dyDescent="0.35">
      <c r="D369" s="638"/>
      <c r="E369" s="638"/>
      <c r="F369" s="640"/>
      <c r="G369" s="640"/>
      <c r="H369" s="640"/>
      <c r="I369" s="640"/>
      <c r="J369" s="640"/>
      <c r="K369" s="640"/>
      <c r="L369" s="640"/>
      <c r="M369" s="640"/>
      <c r="N369" s="640"/>
      <c r="O369" s="640"/>
      <c r="P369" s="640"/>
      <c r="Q369" s="640"/>
      <c r="R369" s="640"/>
      <c r="S369" s="640"/>
      <c r="T369" s="640"/>
      <c r="U369" s="640"/>
      <c r="V369" s="640"/>
      <c r="W369" s="640"/>
      <c r="X369" s="638"/>
      <c r="Y369" s="638"/>
      <c r="Z369" s="640"/>
      <c r="AA369" s="640"/>
      <c r="AB369" s="640"/>
      <c r="AC369" s="640"/>
      <c r="AD369" s="640"/>
      <c r="AE369" s="640"/>
      <c r="AF369" s="640"/>
      <c r="AG369" s="640"/>
      <c r="AH369" s="640"/>
      <c r="AI369" s="640"/>
      <c r="AJ369" s="640"/>
      <c r="AK369" s="640"/>
      <c r="AL369" s="640"/>
      <c r="AM369" s="640"/>
      <c r="AN369" s="640"/>
      <c r="AO369" s="640"/>
      <c r="AP369" s="640"/>
      <c r="AR369" s="564" t="s">
        <v>91</v>
      </c>
      <c r="AS369" s="564"/>
      <c r="AT369" s="564"/>
      <c r="AU369" s="564"/>
      <c r="AV369" s="564"/>
      <c r="AW369" s="564"/>
      <c r="AX369" s="564"/>
      <c r="AY369" s="564"/>
      <c r="AZ369" s="564"/>
      <c r="BA369" s="564"/>
      <c r="BB369" s="564"/>
      <c r="BC369" s="564"/>
      <c r="BD369" s="564"/>
      <c r="BE369" s="564"/>
      <c r="BF369" s="564"/>
      <c r="BG369" s="564"/>
      <c r="BH369" s="564"/>
      <c r="BI369" s="564"/>
      <c r="BJ369" s="564"/>
      <c r="BK369" s="564"/>
      <c r="BL369" s="564"/>
      <c r="BM369" s="564"/>
      <c r="BN369" s="564"/>
      <c r="BO369" s="564"/>
      <c r="BP369" s="564"/>
      <c r="BQ369" s="564"/>
      <c r="BR369" s="564"/>
      <c r="BS369" s="564"/>
      <c r="BT369" s="564"/>
      <c r="BU369" s="564"/>
      <c r="BV369" s="564"/>
      <c r="BW369" s="564"/>
      <c r="BX369" s="564"/>
      <c r="BY369" s="564"/>
      <c r="BZ369" s="564"/>
      <c r="CA369" s="564"/>
      <c r="CB369" s="564"/>
      <c r="CC369" s="564"/>
      <c r="CD369" s="564"/>
      <c r="CE369" s="564"/>
      <c r="CF369" s="564"/>
      <c r="CG369" s="564"/>
      <c r="CH369" s="564"/>
      <c r="CI369" s="564"/>
      <c r="CJ369" s="564"/>
    </row>
    <row r="370" spans="4:88" ht="14.25" customHeight="1" x14ac:dyDescent="0.35">
      <c r="D370" s="638"/>
      <c r="E370" s="638"/>
      <c r="F370" s="640"/>
      <c r="G370" s="640"/>
      <c r="H370" s="640"/>
      <c r="I370" s="640"/>
      <c r="J370" s="640"/>
      <c r="K370" s="640"/>
      <c r="L370" s="640"/>
      <c r="M370" s="640"/>
      <c r="N370" s="640"/>
      <c r="O370" s="640"/>
      <c r="P370" s="640"/>
      <c r="Q370" s="640"/>
      <c r="R370" s="640"/>
      <c r="S370" s="640"/>
      <c r="T370" s="640"/>
      <c r="U370" s="640"/>
      <c r="V370" s="640"/>
      <c r="W370" s="640"/>
      <c r="X370" s="638"/>
      <c r="Y370" s="638"/>
      <c r="Z370" s="640"/>
      <c r="AA370" s="640"/>
      <c r="AB370" s="640"/>
      <c r="AC370" s="640"/>
      <c r="AD370" s="640"/>
      <c r="AE370" s="640"/>
      <c r="AF370" s="640"/>
      <c r="AG370" s="640"/>
      <c r="AH370" s="640"/>
      <c r="AI370" s="640"/>
      <c r="AJ370" s="640"/>
      <c r="AK370" s="640"/>
      <c r="AL370" s="640"/>
      <c r="AM370" s="640"/>
      <c r="AN370" s="640"/>
      <c r="AO370" s="640"/>
      <c r="AP370" s="640"/>
      <c r="AR370" s="564"/>
      <c r="AS370" s="564"/>
      <c r="AT370" s="564"/>
      <c r="AU370" s="564"/>
      <c r="AV370" s="564"/>
      <c r="AW370" s="564"/>
      <c r="AX370" s="564"/>
      <c r="AY370" s="564"/>
      <c r="AZ370" s="564"/>
      <c r="BA370" s="564"/>
      <c r="BB370" s="564"/>
      <c r="BC370" s="564"/>
      <c r="BD370" s="564"/>
      <c r="BE370" s="564"/>
      <c r="BF370" s="564"/>
      <c r="BG370" s="564"/>
      <c r="BH370" s="564"/>
      <c r="BI370" s="564"/>
      <c r="BJ370" s="564"/>
      <c r="BK370" s="564"/>
      <c r="BL370" s="564"/>
      <c r="BM370" s="564"/>
      <c r="BN370" s="564"/>
      <c r="BO370" s="564"/>
      <c r="BP370" s="564"/>
      <c r="BQ370" s="564"/>
      <c r="BR370" s="564"/>
      <c r="BS370" s="564"/>
      <c r="BT370" s="564"/>
      <c r="BU370" s="564"/>
      <c r="BV370" s="564"/>
      <c r="BW370" s="564"/>
      <c r="BX370" s="564"/>
      <c r="BY370" s="564"/>
      <c r="BZ370" s="564"/>
      <c r="CA370" s="564"/>
      <c r="CB370" s="564"/>
      <c r="CC370" s="564"/>
      <c r="CD370" s="564"/>
      <c r="CE370" s="564"/>
      <c r="CF370" s="564"/>
      <c r="CG370" s="564"/>
      <c r="CH370" s="564"/>
      <c r="CI370" s="564"/>
      <c r="CJ370" s="564"/>
    </row>
    <row r="371" spans="4:88" ht="14.25" customHeight="1" x14ac:dyDescent="0.35">
      <c r="D371" s="638"/>
      <c r="E371" s="638"/>
      <c r="F371" s="641"/>
      <c r="G371" s="641"/>
      <c r="H371" s="641"/>
      <c r="I371" s="641"/>
      <c r="J371" s="641"/>
      <c r="K371" s="641"/>
      <c r="L371" s="641"/>
      <c r="M371" s="641"/>
      <c r="N371" s="641"/>
      <c r="O371" s="641"/>
      <c r="P371" s="641"/>
      <c r="Q371" s="641"/>
      <c r="R371" s="641"/>
      <c r="S371" s="641"/>
      <c r="T371" s="641"/>
      <c r="U371" s="641"/>
      <c r="V371" s="641"/>
      <c r="W371" s="641"/>
      <c r="X371" s="639"/>
      <c r="Y371" s="639"/>
      <c r="Z371" s="641"/>
      <c r="AA371" s="641"/>
      <c r="AB371" s="641"/>
      <c r="AC371" s="641"/>
      <c r="AD371" s="641"/>
      <c r="AE371" s="641"/>
      <c r="AF371" s="641"/>
      <c r="AG371" s="641"/>
      <c r="AH371" s="641"/>
      <c r="AI371" s="641"/>
      <c r="AJ371" s="641"/>
      <c r="AK371" s="641"/>
      <c r="AL371" s="641"/>
      <c r="AM371" s="641"/>
      <c r="AN371" s="641"/>
      <c r="AO371" s="641"/>
      <c r="AP371" s="640"/>
      <c r="AR371" s="451" t="s">
        <v>92</v>
      </c>
      <c r="AS371" s="451"/>
      <c r="AT371" s="451"/>
      <c r="AU371" s="451"/>
      <c r="AV371" s="451"/>
      <c r="AW371" s="451"/>
      <c r="AX371" s="451"/>
      <c r="AY371" s="451"/>
      <c r="AZ371" s="451"/>
      <c r="BA371" s="451"/>
      <c r="BB371" s="451"/>
      <c r="BC371" s="480" t="s">
        <v>93</v>
      </c>
      <c r="BD371" s="480"/>
      <c r="BE371" s="480"/>
      <c r="BF371" s="480"/>
      <c r="BG371" s="480"/>
      <c r="BH371" s="480"/>
      <c r="BI371" s="480"/>
      <c r="BJ371" s="480"/>
      <c r="BK371" s="480"/>
      <c r="BL371" s="480"/>
      <c r="BM371" s="480"/>
      <c r="BN371" s="480"/>
      <c r="BO371" s="480"/>
      <c r="BP371" s="480"/>
      <c r="BQ371" s="480"/>
      <c r="BR371" s="480"/>
      <c r="BS371" s="480"/>
      <c r="BT371" s="480"/>
      <c r="BU371" s="480" t="s">
        <v>95</v>
      </c>
      <c r="BV371" s="480"/>
      <c r="BW371" s="480"/>
      <c r="BX371" s="480"/>
      <c r="BY371" s="480"/>
      <c r="BZ371" s="480"/>
      <c r="CA371" s="480"/>
      <c r="CB371" s="480"/>
      <c r="CC371" s="480"/>
      <c r="CD371" s="480"/>
      <c r="CE371" s="480"/>
      <c r="CF371" s="480"/>
      <c r="CG371" s="480"/>
      <c r="CH371" s="480"/>
      <c r="CI371" s="480"/>
      <c r="CJ371" s="480"/>
    </row>
    <row r="372" spans="4:88" ht="14.25" customHeight="1" x14ac:dyDescent="0.35">
      <c r="D372" s="639"/>
      <c r="E372" s="639"/>
      <c r="F372" s="448">
        <v>0</v>
      </c>
      <c r="G372" s="448"/>
      <c r="H372" s="448"/>
      <c r="I372" s="448">
        <v>0</v>
      </c>
      <c r="J372" s="448"/>
      <c r="K372" s="448">
        <v>0</v>
      </c>
      <c r="L372" s="448"/>
      <c r="M372" s="448"/>
      <c r="N372" s="448">
        <v>0</v>
      </c>
      <c r="O372" s="448"/>
      <c r="P372" s="448"/>
      <c r="Q372" s="448"/>
      <c r="R372" s="448">
        <v>0</v>
      </c>
      <c r="S372" s="448"/>
      <c r="T372" s="448">
        <v>0</v>
      </c>
      <c r="U372" s="448"/>
      <c r="V372" s="448">
        <v>0</v>
      </c>
      <c r="W372" s="448"/>
      <c r="X372" s="448">
        <v>2</v>
      </c>
      <c r="Y372" s="448"/>
      <c r="Z372" s="448">
        <v>0</v>
      </c>
      <c r="AA372" s="448"/>
      <c r="AB372" s="448"/>
      <c r="AC372" s="448">
        <v>2</v>
      </c>
      <c r="AD372" s="448"/>
      <c r="AE372" s="448"/>
      <c r="AF372" s="448"/>
      <c r="AG372" s="448">
        <v>2</v>
      </c>
      <c r="AH372" s="448"/>
      <c r="AI372" s="448"/>
      <c r="AJ372" s="448"/>
      <c r="AK372" s="448">
        <v>0</v>
      </c>
      <c r="AL372" s="448"/>
      <c r="AM372" s="448"/>
      <c r="AN372" s="448">
        <v>0</v>
      </c>
      <c r="AO372" s="448"/>
      <c r="AP372" s="448">
        <v>1</v>
      </c>
      <c r="AQ372" s="8"/>
      <c r="AR372" s="451"/>
      <c r="AS372" s="451"/>
      <c r="AT372" s="451"/>
      <c r="AU372" s="451"/>
      <c r="AV372" s="451"/>
      <c r="AW372" s="451"/>
      <c r="AX372" s="451"/>
      <c r="AY372" s="451"/>
      <c r="AZ372" s="451"/>
      <c r="BA372" s="451"/>
      <c r="BB372" s="451"/>
      <c r="BC372" s="480"/>
      <c r="BD372" s="480"/>
      <c r="BE372" s="480"/>
      <c r="BF372" s="480"/>
      <c r="BG372" s="480"/>
      <c r="BH372" s="480"/>
      <c r="BI372" s="480"/>
      <c r="BJ372" s="480"/>
      <c r="BK372" s="480"/>
      <c r="BL372" s="480"/>
      <c r="BM372" s="480"/>
      <c r="BN372" s="480"/>
      <c r="BO372" s="480"/>
      <c r="BP372" s="480"/>
      <c r="BQ372" s="480"/>
      <c r="BR372" s="480"/>
      <c r="BS372" s="480"/>
      <c r="BT372" s="480"/>
      <c r="BU372" s="480"/>
      <c r="BV372" s="480"/>
      <c r="BW372" s="480"/>
      <c r="BX372" s="480"/>
      <c r="BY372" s="480"/>
      <c r="BZ372" s="480"/>
      <c r="CA372" s="480"/>
      <c r="CB372" s="480"/>
      <c r="CC372" s="480"/>
      <c r="CD372" s="480"/>
      <c r="CE372" s="480"/>
      <c r="CF372" s="480"/>
      <c r="CG372" s="480"/>
      <c r="CH372" s="480"/>
      <c r="CI372" s="480"/>
      <c r="CJ372" s="480"/>
    </row>
    <row r="373" spans="4:88" ht="14.25" customHeight="1" x14ac:dyDescent="0.35">
      <c r="D373" s="471">
        <v>0</v>
      </c>
      <c r="E373" s="471"/>
      <c r="F373" s="448"/>
      <c r="G373" s="448"/>
      <c r="H373" s="448"/>
      <c r="I373" s="448"/>
      <c r="J373" s="448"/>
      <c r="K373" s="448"/>
      <c r="L373" s="448"/>
      <c r="M373" s="448"/>
      <c r="N373" s="448"/>
      <c r="O373" s="448"/>
      <c r="P373" s="448"/>
      <c r="Q373" s="448"/>
      <c r="R373" s="448"/>
      <c r="S373" s="448"/>
      <c r="T373" s="448"/>
      <c r="U373" s="448"/>
      <c r="V373" s="448"/>
      <c r="W373" s="448"/>
      <c r="X373" s="448"/>
      <c r="Y373" s="448"/>
      <c r="Z373" s="448"/>
      <c r="AA373" s="448"/>
      <c r="AB373" s="448"/>
      <c r="AC373" s="448"/>
      <c r="AD373" s="448"/>
      <c r="AE373" s="448"/>
      <c r="AF373" s="448"/>
      <c r="AG373" s="448"/>
      <c r="AH373" s="448"/>
      <c r="AI373" s="448"/>
      <c r="AJ373" s="448"/>
      <c r="AK373" s="448"/>
      <c r="AL373" s="448"/>
      <c r="AM373" s="448"/>
      <c r="AN373" s="448"/>
      <c r="AO373" s="448"/>
      <c r="AP373" s="448"/>
      <c r="AQ373" s="100"/>
      <c r="AR373" s="471">
        <v>2</v>
      </c>
      <c r="AS373" s="471"/>
      <c r="AT373" s="471"/>
      <c r="AU373" s="471"/>
      <c r="AV373" s="471"/>
      <c r="AW373" s="471"/>
      <c r="AX373" s="471"/>
      <c r="AY373" s="471"/>
      <c r="AZ373" s="471"/>
      <c r="BA373" s="471"/>
      <c r="BB373" s="471"/>
      <c r="BC373" s="471">
        <v>1</v>
      </c>
      <c r="BD373" s="471"/>
      <c r="BE373" s="471"/>
      <c r="BF373" s="471"/>
      <c r="BG373" s="471"/>
      <c r="BH373" s="471"/>
      <c r="BI373" s="471"/>
      <c r="BJ373" s="471"/>
      <c r="BK373" s="471"/>
      <c r="BL373" s="471"/>
      <c r="BM373" s="471"/>
      <c r="BN373" s="471"/>
      <c r="BO373" s="471"/>
      <c r="BP373" s="471"/>
      <c r="BQ373" s="471"/>
      <c r="BR373" s="471"/>
      <c r="BS373" s="471"/>
      <c r="BT373" s="471"/>
      <c r="BU373" s="710">
        <v>1</v>
      </c>
      <c r="BV373" s="710"/>
      <c r="BW373" s="710"/>
      <c r="BX373" s="710"/>
      <c r="BY373" s="710"/>
      <c r="BZ373" s="710"/>
      <c r="CA373" s="710"/>
      <c r="CB373" s="710"/>
      <c r="CC373" s="710"/>
      <c r="CD373" s="710"/>
      <c r="CE373" s="710"/>
      <c r="CF373" s="710"/>
      <c r="CG373" s="710"/>
      <c r="CH373" s="710"/>
      <c r="CI373" s="710"/>
      <c r="CJ373" s="710"/>
    </row>
    <row r="374" spans="4:88" ht="14.25" customHeight="1" x14ac:dyDescent="0.35">
      <c r="D374" s="471"/>
      <c r="E374" s="471"/>
      <c r="F374" s="448"/>
      <c r="G374" s="448"/>
      <c r="H374" s="448"/>
      <c r="I374" s="448"/>
      <c r="J374" s="448"/>
      <c r="K374" s="448"/>
      <c r="L374" s="448"/>
      <c r="M374" s="448"/>
      <c r="N374" s="448"/>
      <c r="O374" s="448"/>
      <c r="P374" s="448"/>
      <c r="Q374" s="448"/>
      <c r="R374" s="448"/>
      <c r="S374" s="448"/>
      <c r="T374" s="448"/>
      <c r="U374" s="448"/>
      <c r="V374" s="448"/>
      <c r="W374" s="448"/>
      <c r="X374" s="448"/>
      <c r="Y374" s="448"/>
      <c r="Z374" s="448"/>
      <c r="AA374" s="448"/>
      <c r="AB374" s="448"/>
      <c r="AC374" s="448"/>
      <c r="AD374" s="448"/>
      <c r="AE374" s="448"/>
      <c r="AF374" s="448"/>
      <c r="AG374" s="448"/>
      <c r="AH374" s="448"/>
      <c r="AI374" s="448"/>
      <c r="AJ374" s="448"/>
      <c r="AK374" s="448"/>
      <c r="AL374" s="448"/>
      <c r="AM374" s="448"/>
      <c r="AN374" s="448"/>
      <c r="AO374" s="448"/>
      <c r="AP374" s="448"/>
      <c r="AQ374" s="100"/>
      <c r="AR374" s="471"/>
      <c r="AS374" s="471"/>
      <c r="AT374" s="471"/>
      <c r="AU374" s="471"/>
      <c r="AV374" s="471"/>
      <c r="AW374" s="471"/>
      <c r="AX374" s="471"/>
      <c r="AY374" s="471"/>
      <c r="AZ374" s="471"/>
      <c r="BA374" s="471"/>
      <c r="BB374" s="471"/>
      <c r="BC374" s="471"/>
      <c r="BD374" s="471"/>
      <c r="BE374" s="471"/>
      <c r="BF374" s="471"/>
      <c r="BG374" s="471"/>
      <c r="BH374" s="471"/>
      <c r="BI374" s="471"/>
      <c r="BJ374" s="471"/>
      <c r="BK374" s="471"/>
      <c r="BL374" s="471"/>
      <c r="BM374" s="471"/>
      <c r="BN374" s="471"/>
      <c r="BO374" s="471"/>
      <c r="BP374" s="471"/>
      <c r="BQ374" s="471"/>
      <c r="BR374" s="471"/>
      <c r="BS374" s="471"/>
      <c r="BT374" s="471"/>
      <c r="BU374" s="710"/>
      <c r="BV374" s="710"/>
      <c r="BW374" s="710"/>
      <c r="BX374" s="710"/>
      <c r="BY374" s="710"/>
      <c r="BZ374" s="710"/>
      <c r="CA374" s="710"/>
      <c r="CB374" s="710"/>
      <c r="CC374" s="710"/>
      <c r="CD374" s="710"/>
      <c r="CE374" s="710"/>
      <c r="CF374" s="710"/>
      <c r="CG374" s="710"/>
      <c r="CH374" s="710"/>
      <c r="CI374" s="710"/>
      <c r="CJ374" s="710"/>
    </row>
    <row r="375" spans="4:88" ht="14.25" customHeight="1" x14ac:dyDescent="0.35">
      <c r="D375" s="471"/>
      <c r="E375" s="471"/>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55" t="s">
        <v>347</v>
      </c>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row>
    <row r="376" spans="4:88" ht="14.25" customHeight="1" x14ac:dyDescent="0.35">
      <c r="D376" s="46" t="s">
        <v>344</v>
      </c>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row>
    <row r="377" spans="4:88" ht="14.25" customHeight="1" x14ac:dyDescent="0.35">
      <c r="D377" s="2"/>
      <c r="E377" s="100"/>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296"/>
      <c r="AF377" s="296"/>
      <c r="AG377" s="296"/>
      <c r="AH377" s="296"/>
      <c r="AI377" s="296"/>
      <c r="AJ377" s="296"/>
      <c r="AK377" s="296"/>
      <c r="AL377" s="296"/>
      <c r="AM377" s="296"/>
      <c r="AN377" s="296"/>
      <c r="AO377" s="296"/>
      <c r="AP377" s="296"/>
      <c r="AR377" s="564" t="s">
        <v>110</v>
      </c>
      <c r="AS377" s="564"/>
      <c r="AT377" s="564"/>
      <c r="AU377" s="564"/>
      <c r="AV377" s="564"/>
      <c r="AW377" s="564"/>
      <c r="AX377" s="564"/>
      <c r="AY377" s="564"/>
      <c r="AZ377" s="564"/>
      <c r="BA377" s="564"/>
      <c r="BB377" s="564"/>
      <c r="BC377" s="564"/>
      <c r="BD377" s="564"/>
      <c r="BE377" s="564"/>
      <c r="BF377" s="564"/>
      <c r="BG377" s="564"/>
      <c r="BH377" s="564"/>
      <c r="BI377" s="564"/>
      <c r="BJ377" s="564"/>
      <c r="BK377" s="564"/>
      <c r="BL377" s="564"/>
      <c r="BM377" s="564"/>
      <c r="BN377" s="564"/>
      <c r="BO377" s="564"/>
      <c r="BP377" s="564"/>
      <c r="BQ377" s="564"/>
      <c r="BR377" s="564"/>
      <c r="BS377" s="564"/>
      <c r="BT377" s="564"/>
      <c r="BU377" s="564"/>
      <c r="BV377" s="564"/>
      <c r="BW377" s="564"/>
      <c r="BX377" s="564"/>
      <c r="BY377" s="564"/>
      <c r="BZ377" s="564"/>
      <c r="CA377" s="564"/>
      <c r="CB377" s="564"/>
      <c r="CC377" s="564"/>
      <c r="CD377" s="564"/>
      <c r="CE377" s="564"/>
      <c r="CF377" s="564"/>
      <c r="CG377" s="564"/>
      <c r="CH377" s="564"/>
      <c r="CI377" s="564"/>
      <c r="CJ377" s="564"/>
    </row>
    <row r="378" spans="4:88" ht="14.25" customHeight="1" x14ac:dyDescent="0.35">
      <c r="D378" s="296" t="s">
        <v>310</v>
      </c>
      <c r="E378" s="296"/>
      <c r="F378" s="296"/>
      <c r="G378" s="296"/>
      <c r="H378" s="296"/>
      <c r="I378" s="296"/>
      <c r="J378" s="296"/>
      <c r="K378" s="296"/>
      <c r="L378" s="296"/>
      <c r="M378" s="296"/>
      <c r="N378" s="296"/>
      <c r="O378" s="296"/>
      <c r="P378" s="296"/>
      <c r="Q378" s="296"/>
      <c r="R378" s="296"/>
      <c r="S378" s="296"/>
      <c r="T378" s="296"/>
      <c r="U378" s="296"/>
      <c r="V378" s="296"/>
      <c r="W378" s="296"/>
      <c r="X378" s="296"/>
      <c r="Y378" s="296"/>
      <c r="Z378" s="296"/>
      <c r="AA378" s="296"/>
      <c r="AB378" s="296"/>
      <c r="AC378" s="296"/>
      <c r="AD378" s="296"/>
      <c r="AE378" s="296"/>
      <c r="AF378" s="296"/>
      <c r="AG378" s="296"/>
      <c r="AH378" s="296"/>
      <c r="AI378" s="296"/>
      <c r="AJ378" s="296"/>
      <c r="AK378" s="296"/>
      <c r="AL378" s="296"/>
      <c r="AM378" s="296"/>
      <c r="AN378" s="296"/>
      <c r="AO378" s="296"/>
      <c r="AP378" s="296"/>
      <c r="AQ378" s="7"/>
      <c r="AR378" s="564"/>
      <c r="AS378" s="564"/>
      <c r="AT378" s="564"/>
      <c r="AU378" s="564"/>
      <c r="AV378" s="564"/>
      <c r="AW378" s="564"/>
      <c r="AX378" s="564"/>
      <c r="AY378" s="564"/>
      <c r="AZ378" s="564"/>
      <c r="BA378" s="564"/>
      <c r="BB378" s="564"/>
      <c r="BC378" s="564"/>
      <c r="BD378" s="564"/>
      <c r="BE378" s="564"/>
      <c r="BF378" s="564"/>
      <c r="BG378" s="564"/>
      <c r="BH378" s="564"/>
      <c r="BI378" s="564"/>
      <c r="BJ378" s="564"/>
      <c r="BK378" s="564"/>
      <c r="BL378" s="564"/>
      <c r="BM378" s="564"/>
      <c r="BN378" s="564"/>
      <c r="BO378" s="564"/>
      <c r="BP378" s="564"/>
      <c r="BQ378" s="564"/>
      <c r="BR378" s="564"/>
      <c r="BS378" s="564"/>
      <c r="BT378" s="564"/>
      <c r="BU378" s="564"/>
      <c r="BV378" s="564"/>
      <c r="BW378" s="564"/>
      <c r="BX378" s="564"/>
      <c r="BY378" s="564"/>
      <c r="BZ378" s="564"/>
      <c r="CA378" s="564"/>
      <c r="CB378" s="564"/>
      <c r="CC378" s="564"/>
      <c r="CD378" s="564"/>
      <c r="CE378" s="564"/>
      <c r="CF378" s="564"/>
      <c r="CG378" s="564"/>
      <c r="CH378" s="564"/>
      <c r="CI378" s="564"/>
      <c r="CJ378" s="564"/>
    </row>
    <row r="379" spans="4:88" ht="14.25" customHeight="1" x14ac:dyDescent="0.35">
      <c r="D379" s="296"/>
      <c r="E379" s="296"/>
      <c r="F379" s="259"/>
      <c r="G379" s="259"/>
      <c r="H379" s="259"/>
      <c r="I379" s="259"/>
      <c r="J379" s="259"/>
      <c r="K379" s="259"/>
      <c r="L379" s="259"/>
      <c r="M379" s="259"/>
      <c r="N379" s="259"/>
      <c r="O379" s="259"/>
      <c r="P379" s="451" t="s">
        <v>106</v>
      </c>
      <c r="Q379" s="451"/>
      <c r="R379" s="451"/>
      <c r="S379" s="451"/>
      <c r="T379" s="451"/>
      <c r="U379" s="451"/>
      <c r="V379" s="451"/>
      <c r="W379" s="451"/>
      <c r="X379" s="451"/>
      <c r="Y379" s="451"/>
      <c r="Z379" s="451"/>
      <c r="AA379" s="451"/>
      <c r="AB379" s="451"/>
      <c r="AC379" s="451"/>
      <c r="AD379" s="451"/>
      <c r="AE379" s="451"/>
      <c r="AF379" s="451"/>
      <c r="AG379" s="451"/>
      <c r="AH379" s="650" t="s">
        <v>107</v>
      </c>
      <c r="AI379" s="651"/>
      <c r="AJ379" s="651"/>
      <c r="AK379" s="651"/>
      <c r="AL379" s="651"/>
      <c r="AM379" s="651"/>
      <c r="AN379" s="651"/>
      <c r="AO379" s="651"/>
      <c r="AP379" s="651"/>
      <c r="AQ379" s="28"/>
      <c r="AR379" s="451" t="s">
        <v>111</v>
      </c>
      <c r="AS379" s="451"/>
      <c r="AT379" s="451"/>
      <c r="AU379" s="451"/>
      <c r="AV379" s="451"/>
      <c r="AW379" s="451"/>
      <c r="AX379" s="451"/>
      <c r="AY379" s="451"/>
      <c r="AZ379" s="451"/>
      <c r="BA379" s="451"/>
      <c r="BB379" s="451"/>
      <c r="BC379" s="451"/>
      <c r="BD379" s="451"/>
      <c r="BE379" s="451"/>
      <c r="BF379" s="451" t="s">
        <v>112</v>
      </c>
      <c r="BG379" s="451"/>
      <c r="BH379" s="451"/>
      <c r="BI379" s="451"/>
      <c r="BJ379" s="451"/>
      <c r="BK379" s="451"/>
      <c r="BL379" s="451"/>
      <c r="BM379" s="451"/>
      <c r="BN379" s="451"/>
      <c r="BO379" s="451"/>
      <c r="BP379" s="451"/>
      <c r="BQ379" s="451"/>
      <c r="BR379" s="451"/>
      <c r="BS379" s="451"/>
      <c r="BT379" s="451" t="s">
        <v>106</v>
      </c>
      <c r="BU379" s="451"/>
      <c r="BV379" s="451"/>
      <c r="BW379" s="451"/>
      <c r="BX379" s="451"/>
      <c r="BY379" s="451"/>
      <c r="BZ379" s="451"/>
      <c r="CA379" s="451"/>
      <c r="CB379" s="451"/>
      <c r="CC379" s="451" t="s">
        <v>113</v>
      </c>
      <c r="CD379" s="451"/>
      <c r="CE379" s="451"/>
      <c r="CF379" s="451"/>
      <c r="CG379" s="451"/>
      <c r="CH379" s="451"/>
      <c r="CI379" s="451"/>
      <c r="CJ379" s="451"/>
    </row>
    <row r="380" spans="4:88" ht="14.25" customHeight="1" x14ac:dyDescent="0.35">
      <c r="D380" s="259" t="s">
        <v>105</v>
      </c>
      <c r="E380" s="259"/>
      <c r="F380" s="259"/>
      <c r="G380" s="259"/>
      <c r="H380" s="259"/>
      <c r="I380" s="259"/>
      <c r="J380" s="259"/>
      <c r="K380" s="259"/>
      <c r="L380" s="259"/>
      <c r="M380" s="259"/>
      <c r="N380" s="259"/>
      <c r="O380" s="259"/>
      <c r="P380" s="451"/>
      <c r="Q380" s="451"/>
      <c r="R380" s="451"/>
      <c r="S380" s="451"/>
      <c r="T380" s="451"/>
      <c r="U380" s="451"/>
      <c r="V380" s="451"/>
      <c r="W380" s="451"/>
      <c r="X380" s="451"/>
      <c r="Y380" s="451"/>
      <c r="Z380" s="451"/>
      <c r="AA380" s="451"/>
      <c r="AB380" s="451"/>
      <c r="AC380" s="451"/>
      <c r="AD380" s="451"/>
      <c r="AE380" s="451"/>
      <c r="AF380" s="451"/>
      <c r="AG380" s="451"/>
      <c r="AH380" s="652"/>
      <c r="AI380" s="653"/>
      <c r="AJ380" s="653"/>
      <c r="AK380" s="653"/>
      <c r="AL380" s="653"/>
      <c r="AM380" s="653"/>
      <c r="AN380" s="653"/>
      <c r="AO380" s="653"/>
      <c r="AP380" s="653"/>
      <c r="AQ380" s="28"/>
      <c r="AR380" s="451"/>
      <c r="AS380" s="451"/>
      <c r="AT380" s="451"/>
      <c r="AU380" s="451"/>
      <c r="AV380" s="451"/>
      <c r="AW380" s="451"/>
      <c r="AX380" s="451"/>
      <c r="AY380" s="451"/>
      <c r="AZ380" s="451"/>
      <c r="BA380" s="451"/>
      <c r="BB380" s="451"/>
      <c r="BC380" s="451"/>
      <c r="BD380" s="451"/>
      <c r="BE380" s="451"/>
      <c r="BF380" s="451"/>
      <c r="BG380" s="451"/>
      <c r="BH380" s="451"/>
      <c r="BI380" s="451"/>
      <c r="BJ380" s="451"/>
      <c r="BK380" s="451"/>
      <c r="BL380" s="451"/>
      <c r="BM380" s="451"/>
      <c r="BN380" s="451"/>
      <c r="BO380" s="451"/>
      <c r="BP380" s="451"/>
      <c r="BQ380" s="451"/>
      <c r="BR380" s="451"/>
      <c r="BS380" s="451"/>
      <c r="BT380" s="451"/>
      <c r="BU380" s="451"/>
      <c r="BV380" s="451"/>
      <c r="BW380" s="451"/>
      <c r="BX380" s="451"/>
      <c r="BY380" s="451"/>
      <c r="BZ380" s="451"/>
      <c r="CA380" s="451"/>
      <c r="CB380" s="451"/>
      <c r="CC380" s="451"/>
      <c r="CD380" s="451"/>
      <c r="CE380" s="451"/>
      <c r="CF380" s="451"/>
      <c r="CG380" s="451"/>
      <c r="CH380" s="451"/>
      <c r="CI380" s="451"/>
      <c r="CJ380" s="451"/>
    </row>
    <row r="381" spans="4:88" ht="14.25" customHeight="1" x14ac:dyDescent="0.35">
      <c r="D381" s="259"/>
      <c r="E381" s="259"/>
      <c r="F381" s="261"/>
      <c r="G381" s="261"/>
      <c r="H381" s="261"/>
      <c r="I381" s="261"/>
      <c r="J381" s="261"/>
      <c r="K381" s="261"/>
      <c r="L381" s="261"/>
      <c r="M381" s="261"/>
      <c r="N381" s="261"/>
      <c r="O381" s="261"/>
      <c r="P381" s="448">
        <v>2</v>
      </c>
      <c r="Q381" s="448"/>
      <c r="R381" s="448"/>
      <c r="S381" s="448"/>
      <c r="T381" s="448"/>
      <c r="U381" s="448"/>
      <c r="V381" s="448"/>
      <c r="W381" s="448"/>
      <c r="X381" s="448"/>
      <c r="Y381" s="448"/>
      <c r="Z381" s="448"/>
      <c r="AA381" s="448"/>
      <c r="AB381" s="448"/>
      <c r="AC381" s="448"/>
      <c r="AD381" s="448"/>
      <c r="AE381" s="448"/>
      <c r="AF381" s="448"/>
      <c r="AG381" s="448"/>
      <c r="AH381" s="704">
        <v>5</v>
      </c>
      <c r="AI381" s="705"/>
      <c r="AJ381" s="705"/>
      <c r="AK381" s="705"/>
      <c r="AL381" s="705"/>
      <c r="AM381" s="705"/>
      <c r="AN381" s="705"/>
      <c r="AO381" s="705"/>
      <c r="AP381" s="705"/>
      <c r="AQ381" s="28"/>
      <c r="AR381" s="448" t="s">
        <v>846</v>
      </c>
      <c r="AS381" s="448"/>
      <c r="AT381" s="448"/>
      <c r="AU381" s="448"/>
      <c r="AV381" s="448"/>
      <c r="AW381" s="448"/>
      <c r="AX381" s="448"/>
      <c r="AY381" s="448"/>
      <c r="AZ381" s="448"/>
      <c r="BA381" s="448"/>
      <c r="BB381" s="448"/>
      <c r="BC381" s="448"/>
      <c r="BD381" s="448"/>
      <c r="BE381" s="448"/>
      <c r="BF381" s="486" t="s">
        <v>847</v>
      </c>
      <c r="BG381" s="486"/>
      <c r="BH381" s="486"/>
      <c r="BI381" s="486"/>
      <c r="BJ381" s="486"/>
      <c r="BK381" s="486"/>
      <c r="BL381" s="486"/>
      <c r="BM381" s="486"/>
      <c r="BN381" s="486"/>
      <c r="BO381" s="486"/>
      <c r="BP381" s="486"/>
      <c r="BQ381" s="486"/>
      <c r="BR381" s="486"/>
      <c r="BS381" s="486"/>
      <c r="BT381" s="448"/>
      <c r="BU381" s="448"/>
      <c r="BV381" s="448"/>
      <c r="BW381" s="448"/>
      <c r="BX381" s="448"/>
      <c r="BY381" s="448"/>
      <c r="BZ381" s="448"/>
      <c r="CA381" s="448"/>
      <c r="CB381" s="448"/>
      <c r="CC381" s="448"/>
      <c r="CD381" s="448"/>
      <c r="CE381" s="448"/>
      <c r="CF381" s="448"/>
      <c r="CG381" s="448"/>
      <c r="CH381" s="448"/>
      <c r="CI381" s="448"/>
      <c r="CJ381" s="448"/>
    </row>
    <row r="382" spans="4:88" ht="14.25" customHeight="1" x14ac:dyDescent="0.35">
      <c r="D382" s="261">
        <v>1</v>
      </c>
      <c r="E382" s="261"/>
      <c r="F382" s="261"/>
      <c r="G382" s="261"/>
      <c r="H382" s="261"/>
      <c r="I382" s="261"/>
      <c r="J382" s="261"/>
      <c r="K382" s="261"/>
      <c r="L382" s="261"/>
      <c r="M382" s="261"/>
      <c r="N382" s="261"/>
      <c r="O382" s="261"/>
      <c r="P382" s="448"/>
      <c r="Q382" s="448"/>
      <c r="R382" s="448"/>
      <c r="S382" s="448"/>
      <c r="T382" s="448"/>
      <c r="U382" s="448"/>
      <c r="V382" s="448"/>
      <c r="W382" s="448"/>
      <c r="X382" s="448"/>
      <c r="Y382" s="448"/>
      <c r="Z382" s="448"/>
      <c r="AA382" s="448"/>
      <c r="AB382" s="448"/>
      <c r="AC382" s="448"/>
      <c r="AD382" s="448"/>
      <c r="AE382" s="448"/>
      <c r="AF382" s="448"/>
      <c r="AG382" s="448"/>
      <c r="AH382" s="706"/>
      <c r="AI382" s="707"/>
      <c r="AJ382" s="707"/>
      <c r="AK382" s="707"/>
      <c r="AL382" s="707"/>
      <c r="AM382" s="707"/>
      <c r="AN382" s="707"/>
      <c r="AO382" s="707"/>
      <c r="AP382" s="707"/>
      <c r="AQ382" s="28"/>
      <c r="AR382" s="448"/>
      <c r="AS382" s="448"/>
      <c r="AT382" s="448"/>
      <c r="AU382" s="448"/>
      <c r="AV382" s="448"/>
      <c r="AW382" s="448"/>
      <c r="AX382" s="448"/>
      <c r="AY382" s="448"/>
      <c r="AZ382" s="448"/>
      <c r="BA382" s="448"/>
      <c r="BB382" s="448"/>
      <c r="BC382" s="448"/>
      <c r="BD382" s="448"/>
      <c r="BE382" s="448"/>
      <c r="BF382" s="486"/>
      <c r="BG382" s="486"/>
      <c r="BH382" s="486"/>
      <c r="BI382" s="486"/>
      <c r="BJ382" s="486"/>
      <c r="BK382" s="486"/>
      <c r="BL382" s="486"/>
      <c r="BM382" s="486"/>
      <c r="BN382" s="486"/>
      <c r="BO382" s="486"/>
      <c r="BP382" s="486"/>
      <c r="BQ382" s="486"/>
      <c r="BR382" s="486"/>
      <c r="BS382" s="486"/>
      <c r="BT382" s="448"/>
      <c r="BU382" s="448"/>
      <c r="BV382" s="448"/>
      <c r="BW382" s="448"/>
      <c r="BX382" s="448"/>
      <c r="BY382" s="448"/>
      <c r="BZ382" s="448"/>
      <c r="CA382" s="448"/>
      <c r="CB382" s="448"/>
      <c r="CC382" s="448"/>
      <c r="CD382" s="448"/>
      <c r="CE382" s="448"/>
      <c r="CF382" s="448"/>
      <c r="CG382" s="448"/>
      <c r="CH382" s="448"/>
      <c r="CI382" s="448"/>
      <c r="CJ382" s="448"/>
    </row>
    <row r="383" spans="4:88" ht="14.25" customHeight="1" x14ac:dyDescent="0.35">
      <c r="D383" s="261"/>
      <c r="E383" s="261"/>
      <c r="F383" s="31"/>
      <c r="G383" s="31"/>
      <c r="H383" s="31"/>
      <c r="I383" s="31"/>
      <c r="J383" s="31"/>
      <c r="K383" s="31"/>
      <c r="L383" s="31"/>
      <c r="M383" s="31"/>
      <c r="N383" s="31"/>
      <c r="O383" s="31"/>
      <c r="P383" s="31"/>
      <c r="Q383" s="31"/>
      <c r="R383" s="31"/>
      <c r="S383" s="31"/>
      <c r="T383" s="31"/>
      <c r="U383" s="31"/>
      <c r="V383" s="31"/>
      <c r="W383" s="31"/>
      <c r="X383" s="31"/>
      <c r="Y383" s="31"/>
      <c r="Z383" s="31"/>
      <c r="AA383" s="31"/>
      <c r="AB383" s="28"/>
      <c r="AC383" s="28"/>
      <c r="AD383" s="28"/>
      <c r="AE383" s="28"/>
      <c r="AF383" s="28"/>
      <c r="AG383" s="28"/>
      <c r="AH383" s="28"/>
      <c r="AI383" s="28"/>
      <c r="AJ383" s="28"/>
      <c r="AK383" s="28"/>
      <c r="AL383" s="28"/>
      <c r="AM383" s="28"/>
      <c r="AN383" s="28"/>
      <c r="AO383" s="28"/>
      <c r="AP383" s="28"/>
      <c r="AQ383" s="49"/>
      <c r="AR383" s="703" t="s">
        <v>349</v>
      </c>
      <c r="AS383" s="703"/>
      <c r="AT383" s="703"/>
      <c r="AU383" s="703"/>
      <c r="AV383" s="703"/>
      <c r="AW383" s="703"/>
      <c r="AX383" s="703"/>
      <c r="AY383" s="703"/>
      <c r="AZ383" s="703"/>
      <c r="BA383" s="703"/>
      <c r="BB383" s="703"/>
      <c r="BC383" s="703"/>
      <c r="BD383" s="703"/>
      <c r="BE383" s="703"/>
      <c r="BF383" s="703"/>
      <c r="BG383" s="703"/>
      <c r="BH383" s="703"/>
      <c r="BI383" s="703"/>
      <c r="BJ383" s="703"/>
      <c r="BK383" s="703"/>
      <c r="BL383" s="605"/>
      <c r="BM383" s="605"/>
      <c r="BN383" s="605"/>
      <c r="BO383" s="605"/>
      <c r="BP383" s="605"/>
      <c r="BQ383" s="605"/>
      <c r="BR383" s="605"/>
      <c r="BS383" s="28"/>
      <c r="BT383" s="28"/>
      <c r="BU383" s="28"/>
      <c r="BV383" s="28"/>
      <c r="BW383" s="28"/>
      <c r="BX383" s="28"/>
      <c r="BY383" s="28"/>
      <c r="BZ383" s="28"/>
      <c r="CA383" s="28"/>
      <c r="CB383" s="28"/>
      <c r="CC383" s="28"/>
      <c r="CD383" s="28"/>
      <c r="CE383" s="28"/>
      <c r="CF383" s="28"/>
      <c r="CG383" s="28"/>
      <c r="CH383" s="28"/>
      <c r="CI383" s="28"/>
      <c r="CJ383" s="28"/>
    </row>
    <row r="384" spans="4:88" ht="14.25" customHeight="1" x14ac:dyDescent="0.35">
      <c r="D384" s="55" t="s">
        <v>348</v>
      </c>
      <c r="E384" s="31"/>
      <c r="F384" s="106"/>
      <c r="G384" s="106"/>
      <c r="H384" s="106"/>
      <c r="I384" s="106"/>
      <c r="J384" s="106"/>
      <c r="K384" s="106"/>
      <c r="L384" s="106"/>
      <c r="M384" s="106"/>
      <c r="N384" s="106"/>
      <c r="O384" s="106"/>
      <c r="P384" s="106"/>
      <c r="Q384" s="106"/>
      <c r="R384" s="106"/>
      <c r="S384" s="106"/>
      <c r="T384" s="106"/>
      <c r="U384" s="106"/>
      <c r="V384" s="106"/>
      <c r="W384" s="106"/>
      <c r="X384" s="106"/>
      <c r="Y384" s="106"/>
      <c r="Z384" s="106"/>
      <c r="AA384" s="106"/>
      <c r="AB384" s="106"/>
    </row>
    <row r="385" spans="1:146" ht="14.25" customHeight="1" x14ac:dyDescent="0.35">
      <c r="A385" s="343"/>
      <c r="B385" s="343"/>
      <c r="C385" s="343"/>
      <c r="E385" s="106"/>
      <c r="F385" s="343"/>
      <c r="G385" s="343"/>
      <c r="H385" s="343"/>
      <c r="I385" s="343"/>
      <c r="J385" s="343"/>
      <c r="K385" s="343"/>
      <c r="L385" s="343"/>
      <c r="M385" s="343"/>
      <c r="N385" s="343"/>
      <c r="O385" s="343"/>
      <c r="P385" s="343"/>
      <c r="Q385" s="343"/>
      <c r="R385" s="343"/>
      <c r="S385" s="343"/>
      <c r="T385" s="343"/>
      <c r="U385" s="343"/>
      <c r="V385" s="343"/>
      <c r="W385" s="343"/>
      <c r="X385" s="343"/>
      <c r="Y385" s="343"/>
      <c r="Z385" s="343"/>
      <c r="AA385" s="343"/>
      <c r="AB385" s="343"/>
      <c r="AC385" s="343"/>
      <c r="AD385" s="343"/>
      <c r="AE385" s="343"/>
      <c r="AF385" s="343"/>
      <c r="AG385" s="343"/>
      <c r="AH385" s="343"/>
      <c r="AI385" s="343"/>
      <c r="AJ385" s="343"/>
      <c r="AK385" s="343"/>
      <c r="AL385" s="343"/>
      <c r="AM385" s="343"/>
      <c r="AN385" s="343"/>
      <c r="AO385" s="343"/>
      <c r="AP385" s="343"/>
      <c r="AQ385" s="343"/>
      <c r="AR385" s="343"/>
      <c r="AS385" s="343"/>
      <c r="AT385" s="343"/>
      <c r="AU385" s="343"/>
      <c r="AV385" s="343"/>
      <c r="AW385" s="343"/>
      <c r="AX385" s="343"/>
      <c r="AY385" s="343"/>
      <c r="AZ385" s="343"/>
      <c r="BA385" s="343"/>
      <c r="BB385" s="343"/>
      <c r="BC385" s="343"/>
      <c r="BD385" s="343"/>
      <c r="BE385" s="343"/>
      <c r="BF385" s="343"/>
      <c r="BG385" s="343"/>
      <c r="BH385" s="343"/>
      <c r="BI385" s="343"/>
      <c r="BJ385" s="343"/>
      <c r="BK385" s="343"/>
      <c r="BL385" s="343"/>
      <c r="BM385" s="343"/>
      <c r="BN385" s="343"/>
      <c r="BO385" s="343"/>
      <c r="BP385" s="343"/>
      <c r="BQ385" s="343"/>
      <c r="BR385" s="343"/>
      <c r="BS385" s="343"/>
      <c r="BT385" s="343"/>
      <c r="BU385" s="343"/>
      <c r="BV385" s="343"/>
      <c r="BW385" s="343"/>
      <c r="BX385" s="343"/>
      <c r="BY385" s="343"/>
      <c r="BZ385" s="343"/>
      <c r="CA385" s="343"/>
      <c r="CB385" s="343"/>
      <c r="CC385" s="343"/>
      <c r="CD385" s="343"/>
      <c r="CE385" s="343"/>
      <c r="CF385" s="343"/>
      <c r="CG385" s="343"/>
      <c r="CH385" s="343"/>
      <c r="CI385" s="343"/>
      <c r="CJ385" s="343"/>
    </row>
    <row r="386" spans="1:146" ht="14.25" customHeight="1" x14ac:dyDescent="0.35">
      <c r="A386" s="343"/>
      <c r="B386" s="343"/>
      <c r="C386" s="343"/>
      <c r="D386" s="343"/>
      <c r="E386" s="343"/>
      <c r="F386" s="343"/>
      <c r="G386" s="343"/>
      <c r="H386" s="343"/>
      <c r="I386" s="343"/>
      <c r="J386" s="343"/>
      <c r="K386" s="343"/>
      <c r="L386" s="343"/>
      <c r="M386" s="343"/>
      <c r="N386" s="343"/>
      <c r="O386" s="343"/>
      <c r="P386" s="343"/>
      <c r="Q386" s="343"/>
      <c r="R386" s="343"/>
      <c r="S386" s="343"/>
      <c r="T386" s="343"/>
      <c r="U386" s="343"/>
      <c r="V386" s="343"/>
      <c r="W386" s="343"/>
      <c r="X386" s="343"/>
      <c r="Y386" s="343"/>
      <c r="Z386" s="343"/>
      <c r="AA386" s="343"/>
      <c r="AB386" s="343"/>
      <c r="AC386" s="343"/>
      <c r="AD386" s="343"/>
      <c r="AE386" s="343"/>
      <c r="AF386" s="343"/>
      <c r="AG386" s="343"/>
      <c r="AH386" s="343"/>
      <c r="AI386" s="343"/>
      <c r="AJ386" s="343"/>
      <c r="AK386" s="343"/>
      <c r="AL386" s="343"/>
      <c r="AM386" s="343"/>
      <c r="AN386" s="343"/>
      <c r="AO386" s="343"/>
      <c r="AP386" s="343"/>
      <c r="AQ386" s="343"/>
      <c r="AR386" s="343"/>
      <c r="AS386" s="343"/>
      <c r="AT386" s="343"/>
      <c r="AU386" s="343"/>
      <c r="AV386" s="343"/>
      <c r="AW386" s="343"/>
      <c r="AX386" s="343"/>
      <c r="AY386" s="343"/>
      <c r="AZ386" s="343"/>
      <c r="BA386" s="343"/>
      <c r="BB386" s="343"/>
      <c r="BC386" s="343"/>
      <c r="BD386" s="343"/>
      <c r="BE386" s="343"/>
      <c r="BF386" s="343"/>
      <c r="BG386" s="343"/>
      <c r="BH386" s="343"/>
      <c r="BI386" s="343"/>
      <c r="BJ386" s="343"/>
      <c r="BK386" s="343"/>
      <c r="BL386" s="343"/>
      <c r="BM386" s="343"/>
      <c r="BN386" s="343"/>
      <c r="BO386" s="343"/>
      <c r="BP386" s="343"/>
      <c r="BQ386" s="343"/>
      <c r="BR386" s="343"/>
      <c r="BS386" s="343"/>
      <c r="BT386" s="343"/>
      <c r="BU386" s="343"/>
      <c r="BV386" s="343"/>
      <c r="BW386" s="343"/>
      <c r="BX386" s="343"/>
      <c r="BY386" s="343"/>
      <c r="BZ386" s="343"/>
      <c r="CA386" s="343"/>
      <c r="CB386" s="343"/>
      <c r="CC386" s="343"/>
      <c r="CD386" s="343"/>
      <c r="CE386" s="343"/>
      <c r="CF386" s="343"/>
      <c r="CG386" s="343"/>
      <c r="CH386" s="343"/>
      <c r="CI386" s="343"/>
      <c r="CJ386" s="343"/>
      <c r="EC386" s="109"/>
      <c r="ED386" s="109"/>
      <c r="EE386" s="109"/>
      <c r="EF386" s="109"/>
      <c r="EG386" s="109"/>
      <c r="EH386" s="109"/>
      <c r="EI386" s="109"/>
      <c r="EJ386" s="109"/>
      <c r="EK386" s="109"/>
      <c r="EL386" s="109"/>
      <c r="EM386" s="109"/>
      <c r="EN386" s="109"/>
    </row>
    <row r="387" spans="1:146" ht="14.25" customHeight="1" x14ac:dyDescent="0.35">
      <c r="D387" s="343"/>
      <c r="E387" s="343"/>
      <c r="EC387" s="109"/>
      <c r="ED387" s="109"/>
      <c r="EE387" s="109"/>
      <c r="EF387" s="109"/>
      <c r="EG387" s="109"/>
      <c r="EH387" s="109"/>
      <c r="EI387" s="109"/>
      <c r="EJ387" s="109"/>
      <c r="EK387" s="109"/>
      <c r="EL387" s="109"/>
      <c r="EM387" s="109"/>
      <c r="EN387" s="109"/>
    </row>
    <row r="388" spans="1:146" ht="14.25" customHeight="1" x14ac:dyDescent="0.35">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296"/>
      <c r="AE388" s="296"/>
      <c r="AF388" s="296"/>
      <c r="AG388" s="296"/>
      <c r="AH388" s="296"/>
      <c r="AI388" s="296"/>
      <c r="AJ388" s="296"/>
      <c r="AK388" s="296"/>
      <c r="AL388" s="296"/>
      <c r="AM388" s="296"/>
      <c r="AN388" s="296"/>
      <c r="AO388" s="296"/>
      <c r="AP388" s="296"/>
      <c r="AQ388" s="7"/>
      <c r="AR388" s="7"/>
      <c r="AS388" s="7"/>
      <c r="AT388" s="7"/>
      <c r="AU388" s="7"/>
      <c r="AV388" s="7"/>
      <c r="AW388" s="7"/>
      <c r="AX388" s="7"/>
      <c r="AY388" s="7"/>
      <c r="AZ388" s="7"/>
      <c r="BA388" s="7"/>
      <c r="BB388" s="7"/>
      <c r="BC388" s="7"/>
      <c r="BD388" s="7"/>
      <c r="BE388" s="7"/>
      <c r="BF388" s="7"/>
      <c r="BG388" s="7"/>
      <c r="BH388" s="7"/>
      <c r="BI388" s="7"/>
      <c r="BJ388" s="7"/>
      <c r="BK388" s="7"/>
      <c r="BL388" s="7"/>
      <c r="EC388" s="109"/>
      <c r="ED388" s="109" t="s">
        <v>309</v>
      </c>
      <c r="EE388" s="109"/>
      <c r="EF388" s="109"/>
      <c r="EG388" s="109"/>
      <c r="EH388" s="109"/>
      <c r="EI388" s="109"/>
      <c r="EJ388" s="109"/>
      <c r="EK388" s="109"/>
      <c r="EL388" s="109"/>
      <c r="EM388" s="109"/>
      <c r="EN388" s="109"/>
    </row>
    <row r="389" spans="1:146" ht="14.25" customHeight="1" x14ac:dyDescent="0.35">
      <c r="D389" s="296" t="s">
        <v>114</v>
      </c>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296"/>
      <c r="AF389" s="296"/>
      <c r="AG389" s="296"/>
      <c r="AH389" s="296"/>
      <c r="AI389" s="296"/>
      <c r="AJ389" s="296"/>
      <c r="AK389" s="296"/>
      <c r="AL389" s="296"/>
      <c r="AM389" s="296"/>
      <c r="AN389" s="296"/>
      <c r="AO389" s="296"/>
      <c r="AP389" s="296"/>
      <c r="AQ389" s="7"/>
      <c r="AR389" s="7"/>
      <c r="AS389" s="7"/>
      <c r="AT389" s="7"/>
      <c r="AU389" s="7"/>
      <c r="AV389" s="7"/>
      <c r="AW389" s="7"/>
      <c r="AX389" s="7"/>
      <c r="AY389" s="7"/>
      <c r="AZ389" s="7"/>
      <c r="BA389" s="7"/>
      <c r="BB389" s="7"/>
      <c r="BC389" s="7"/>
      <c r="BD389" s="7"/>
      <c r="BE389" s="7"/>
      <c r="BF389" s="7"/>
      <c r="BG389" s="7"/>
      <c r="BH389" s="7"/>
      <c r="BI389" s="7"/>
      <c r="BJ389" s="7"/>
      <c r="BK389" s="7"/>
      <c r="BL389" s="7"/>
      <c r="EC389" s="109"/>
      <c r="ED389" s="152" t="s">
        <v>308</v>
      </c>
      <c r="EE389" s="152">
        <v>2005</v>
      </c>
      <c r="EF389" s="152" t="s">
        <v>912</v>
      </c>
      <c r="EG389" s="153"/>
      <c r="EH389" s="153"/>
      <c r="EI389" s="153"/>
      <c r="EJ389" s="153"/>
      <c r="EK389" s="153"/>
      <c r="EL389" s="153"/>
      <c r="EM389" s="153"/>
      <c r="EN389" s="153"/>
      <c r="EO389" s="117"/>
      <c r="EP389" s="117"/>
    </row>
    <row r="390" spans="1:146" ht="14.25" customHeight="1" x14ac:dyDescent="0.35">
      <c r="D390" s="296"/>
      <c r="E390" s="296"/>
      <c r="F390" s="350"/>
      <c r="G390" s="350"/>
      <c r="H390" s="350"/>
      <c r="I390" s="350"/>
      <c r="J390" s="350"/>
      <c r="K390" s="350"/>
      <c r="L390" s="350"/>
      <c r="M390" s="350"/>
      <c r="N390" s="350"/>
      <c r="O390" s="350"/>
      <c r="P390" s="350"/>
      <c r="Q390" s="351"/>
      <c r="R390" s="712">
        <v>2021</v>
      </c>
      <c r="S390" s="713"/>
      <c r="T390" s="713"/>
      <c r="U390" s="713"/>
      <c r="V390" s="713"/>
      <c r="W390" s="713"/>
      <c r="X390" s="713"/>
      <c r="Y390" s="713"/>
      <c r="Z390" s="713"/>
      <c r="AA390" s="713"/>
      <c r="AB390" s="713"/>
      <c r="AC390" s="713"/>
      <c r="AD390" s="713"/>
      <c r="AE390" s="714"/>
      <c r="AF390" s="712">
        <v>2023</v>
      </c>
      <c r="AG390" s="713"/>
      <c r="AH390" s="713"/>
      <c r="AI390" s="713"/>
      <c r="AJ390" s="713"/>
      <c r="AK390" s="713"/>
      <c r="AL390" s="713"/>
      <c r="AM390" s="713"/>
      <c r="AN390" s="713"/>
      <c r="AO390" s="713"/>
      <c r="AP390" s="714"/>
      <c r="AQ390" s="10"/>
      <c r="AR390" s="10"/>
      <c r="AS390" s="2"/>
      <c r="AT390" s="2"/>
      <c r="AU390" s="2"/>
      <c r="AV390" s="2"/>
      <c r="AW390" s="2"/>
      <c r="AX390" s="2"/>
      <c r="AY390" s="2"/>
      <c r="AZ390" s="2"/>
      <c r="BA390" s="2"/>
      <c r="BB390" s="2"/>
      <c r="BC390" s="2"/>
      <c r="BD390" s="2"/>
      <c r="BE390" s="2"/>
      <c r="EC390" s="109"/>
      <c r="ED390" s="154">
        <f>+N394</f>
        <v>66653</v>
      </c>
      <c r="EE390" s="154">
        <f>+AB394</f>
        <v>75796</v>
      </c>
      <c r="EF390" s="154">
        <f>+AP394</f>
        <v>77878</v>
      </c>
      <c r="EG390" s="109"/>
      <c r="EH390" s="109"/>
      <c r="EI390" s="109"/>
      <c r="EJ390" s="109"/>
      <c r="EK390" s="109"/>
      <c r="EL390" s="109"/>
      <c r="EM390" s="109"/>
      <c r="EN390" s="109"/>
    </row>
    <row r="391" spans="1:146" ht="14.25" customHeight="1" x14ac:dyDescent="0.35">
      <c r="D391" s="349">
        <v>1993</v>
      </c>
      <c r="E391" s="350"/>
      <c r="F391" s="201"/>
      <c r="G391" s="201"/>
      <c r="H391" s="201"/>
      <c r="I391" s="201"/>
      <c r="J391" s="203"/>
      <c r="K391" s="203"/>
      <c r="L391" s="203"/>
      <c r="M391" s="201"/>
      <c r="N391" s="201"/>
      <c r="O391" s="201"/>
      <c r="P391" s="201"/>
      <c r="Q391" s="202"/>
      <c r="R391" s="200"/>
      <c r="S391" s="201"/>
      <c r="T391" s="201"/>
      <c r="U391" s="201"/>
      <c r="V391" s="201"/>
      <c r="W391" s="204"/>
      <c r="X391" s="204"/>
      <c r="Y391" s="204"/>
      <c r="Z391" s="201"/>
      <c r="AA391" s="201"/>
      <c r="AB391" s="201"/>
      <c r="AC391" s="201"/>
      <c r="AD391" s="201"/>
      <c r="AE391" s="201"/>
      <c r="AF391" s="200"/>
      <c r="AG391" s="201"/>
      <c r="AH391" s="201"/>
      <c r="AI391" s="201"/>
      <c r="AJ391" s="201"/>
      <c r="AK391" s="203"/>
      <c r="AL391" s="203"/>
      <c r="AM391" s="203"/>
      <c r="AN391" s="201"/>
      <c r="AO391" s="201"/>
      <c r="AP391" s="202"/>
      <c r="AS391" s="2"/>
      <c r="AT391" s="2"/>
      <c r="AU391" s="2"/>
      <c r="AV391" s="198" t="s">
        <v>1258</v>
      </c>
      <c r="AW391" s="198" t="s">
        <v>1259</v>
      </c>
      <c r="AX391" s="198" t="s">
        <v>1260</v>
      </c>
      <c r="AY391" s="2"/>
      <c r="AZ391" s="2"/>
      <c r="BA391" s="2"/>
      <c r="BB391" s="2"/>
      <c r="BC391" s="2"/>
      <c r="BD391" s="2"/>
      <c r="BE391" s="2"/>
      <c r="EC391" s="109"/>
      <c r="ED391" s="109"/>
      <c r="EE391" s="109"/>
      <c r="EF391" s="109"/>
      <c r="EG391" s="109"/>
      <c r="EH391" s="109"/>
      <c r="EI391" s="109"/>
      <c r="EJ391" s="109"/>
      <c r="EK391" s="109"/>
      <c r="EL391" s="109"/>
      <c r="EM391" s="109"/>
      <c r="EN391" s="109"/>
    </row>
    <row r="392" spans="1:146" ht="14.25" customHeight="1" x14ac:dyDescent="0.35">
      <c r="D392" s="200"/>
      <c r="E392" s="201"/>
      <c r="F392" s="335"/>
      <c r="G392" s="335"/>
      <c r="H392" s="335"/>
      <c r="I392" s="632" t="s">
        <v>116</v>
      </c>
      <c r="J392" s="632"/>
      <c r="K392" s="632"/>
      <c r="L392" s="632"/>
      <c r="M392" s="632"/>
      <c r="N392" s="632" t="s">
        <v>117</v>
      </c>
      <c r="O392" s="632"/>
      <c r="P392" s="632"/>
      <c r="Q392" s="632"/>
      <c r="R392" s="632" t="s">
        <v>115</v>
      </c>
      <c r="S392" s="632"/>
      <c r="T392" s="632"/>
      <c r="U392" s="632"/>
      <c r="V392" s="632"/>
      <c r="W392" s="632" t="s">
        <v>116</v>
      </c>
      <c r="X392" s="632"/>
      <c r="Y392" s="632"/>
      <c r="Z392" s="632"/>
      <c r="AA392" s="632"/>
      <c r="AB392" s="632" t="s">
        <v>117</v>
      </c>
      <c r="AC392" s="632"/>
      <c r="AD392" s="632"/>
      <c r="AE392" s="632"/>
      <c r="AF392" s="632" t="s">
        <v>115</v>
      </c>
      <c r="AG392" s="632"/>
      <c r="AH392" s="632"/>
      <c r="AI392" s="632"/>
      <c r="AJ392" s="632"/>
      <c r="AK392" s="632" t="s">
        <v>116</v>
      </c>
      <c r="AL392" s="632"/>
      <c r="AM392" s="632"/>
      <c r="AN392" s="632"/>
      <c r="AO392" s="632"/>
      <c r="AP392" s="632" t="s">
        <v>117</v>
      </c>
      <c r="AQ392" s="6"/>
      <c r="AR392" s="6"/>
      <c r="AS392" s="2"/>
      <c r="AT392" s="2"/>
      <c r="AU392" s="2"/>
      <c r="AV392" s="199">
        <f>N394</f>
        <v>66653</v>
      </c>
      <c r="AW392" s="199">
        <f>AB394</f>
        <v>75796</v>
      </c>
      <c r="AX392" s="199">
        <f>AP394</f>
        <v>77878</v>
      </c>
      <c r="AY392" s="2"/>
      <c r="AZ392" s="2"/>
      <c r="BA392" s="2"/>
      <c r="BB392" s="2"/>
      <c r="BC392" s="2"/>
      <c r="BD392" s="2"/>
      <c r="BE392" s="2"/>
      <c r="EC392" s="109"/>
      <c r="ED392" s="155"/>
      <c r="EE392" s="155"/>
      <c r="EF392" s="155"/>
      <c r="EG392" s="109"/>
      <c r="EH392" s="109"/>
      <c r="EI392" s="109"/>
      <c r="EJ392" s="109"/>
      <c r="EK392" s="109"/>
      <c r="EL392" s="109"/>
      <c r="EM392" s="109"/>
      <c r="EN392" s="109"/>
    </row>
    <row r="393" spans="1:146" ht="14.25" customHeight="1" x14ac:dyDescent="0.35">
      <c r="D393" s="551" t="s">
        <v>115</v>
      </c>
      <c r="E393" s="552"/>
      <c r="F393" s="552"/>
      <c r="G393" s="552"/>
      <c r="H393" s="553"/>
      <c r="I393" s="451"/>
      <c r="J393" s="451"/>
      <c r="K393" s="451"/>
      <c r="L393" s="451"/>
      <c r="M393" s="451"/>
      <c r="N393" s="451"/>
      <c r="O393" s="451"/>
      <c r="P393" s="451"/>
      <c r="Q393" s="451"/>
      <c r="R393" s="451"/>
      <c r="S393" s="451"/>
      <c r="T393" s="451"/>
      <c r="U393" s="451"/>
      <c r="V393" s="451"/>
      <c r="W393" s="451"/>
      <c r="X393" s="451"/>
      <c r="Y393" s="451"/>
      <c r="Z393" s="451"/>
      <c r="AA393" s="451"/>
      <c r="AB393" s="451"/>
      <c r="AC393" s="451"/>
      <c r="AD393" s="451"/>
      <c r="AE393" s="451"/>
      <c r="AF393" s="451"/>
      <c r="AG393" s="451"/>
      <c r="AH393" s="451"/>
      <c r="AI393" s="451"/>
      <c r="AJ393" s="451"/>
      <c r="AK393" s="451"/>
      <c r="AL393" s="451"/>
      <c r="AM393" s="451"/>
      <c r="AN393" s="451"/>
      <c r="AO393" s="451"/>
      <c r="AP393" s="451"/>
      <c r="AQ393" s="6"/>
      <c r="AR393" s="6"/>
      <c r="AS393" s="2"/>
      <c r="AT393" s="2"/>
      <c r="AU393" s="2"/>
      <c r="AV393" s="2"/>
      <c r="AW393" s="2"/>
      <c r="AX393" s="2"/>
      <c r="AY393" s="2"/>
      <c r="AZ393" s="2"/>
      <c r="BA393" s="2"/>
      <c r="BB393" s="2"/>
      <c r="BC393" s="2"/>
      <c r="BD393" s="2"/>
      <c r="BE393" s="2"/>
      <c r="CB393" s="2"/>
      <c r="CC393" s="2"/>
      <c r="CD393" s="2"/>
      <c r="CE393" s="2"/>
      <c r="CF393" s="2"/>
      <c r="CG393" s="2"/>
      <c r="CH393" s="2"/>
      <c r="CI393" s="2"/>
      <c r="EC393" s="109"/>
      <c r="ED393" s="109"/>
      <c r="EE393" s="109"/>
      <c r="EF393" s="109"/>
      <c r="EG393" s="109"/>
      <c r="EH393" s="109"/>
      <c r="EI393" s="109"/>
      <c r="EJ393" s="109"/>
      <c r="EK393" s="109"/>
      <c r="EL393" s="109"/>
      <c r="EM393" s="109"/>
      <c r="EN393" s="109"/>
    </row>
    <row r="394" spans="1:146" ht="14.25" customHeight="1" x14ac:dyDescent="0.35">
      <c r="D394" s="515">
        <v>48688</v>
      </c>
      <c r="E394" s="516"/>
      <c r="F394" s="516"/>
      <c r="G394" s="516"/>
      <c r="H394" s="517"/>
      <c r="I394" s="700">
        <v>17965</v>
      </c>
      <c r="J394" s="471"/>
      <c r="K394" s="471"/>
      <c r="L394" s="471"/>
      <c r="M394" s="471"/>
      <c r="N394" s="700">
        <f>+D394+I394</f>
        <v>66653</v>
      </c>
      <c r="O394" s="700"/>
      <c r="P394" s="700"/>
      <c r="Q394" s="700"/>
      <c r="R394" s="700">
        <v>59402</v>
      </c>
      <c r="S394" s="471"/>
      <c r="T394" s="471"/>
      <c r="U394" s="471"/>
      <c r="V394" s="471"/>
      <c r="W394" s="700">
        <v>16394</v>
      </c>
      <c r="X394" s="471"/>
      <c r="Y394" s="471"/>
      <c r="Z394" s="471"/>
      <c r="AA394" s="471"/>
      <c r="AB394" s="700">
        <f>+W394+R394</f>
        <v>75796</v>
      </c>
      <c r="AC394" s="700"/>
      <c r="AD394" s="700"/>
      <c r="AE394" s="700"/>
      <c r="AF394" s="700">
        <v>60996</v>
      </c>
      <c r="AG394" s="471"/>
      <c r="AH394" s="471"/>
      <c r="AI394" s="471"/>
      <c r="AJ394" s="471"/>
      <c r="AK394" s="700">
        <v>16882</v>
      </c>
      <c r="AL394" s="471"/>
      <c r="AM394" s="471"/>
      <c r="AN394" s="471"/>
      <c r="AO394" s="471"/>
      <c r="AP394" s="700">
        <f>AF394+AK394</f>
        <v>77878</v>
      </c>
      <c r="AQ394" s="8"/>
      <c r="AR394" s="8"/>
      <c r="AS394" s="8"/>
      <c r="CB394" s="2"/>
      <c r="CC394" s="2"/>
      <c r="CD394" s="2"/>
      <c r="CE394" s="2"/>
      <c r="CF394" s="2"/>
      <c r="CG394" s="2"/>
      <c r="CH394" s="2"/>
      <c r="CI394" s="2"/>
      <c r="EC394" s="109"/>
      <c r="ED394" s="109"/>
      <c r="EE394" s="109"/>
      <c r="EF394" s="109"/>
      <c r="EG394" s="109"/>
      <c r="EH394" s="109"/>
      <c r="EI394" s="109"/>
      <c r="EJ394" s="109"/>
      <c r="EK394" s="109"/>
      <c r="EL394" s="109"/>
      <c r="EM394" s="109"/>
      <c r="EN394" s="109"/>
    </row>
    <row r="395" spans="1:146" ht="14.25" customHeight="1" x14ac:dyDescent="0.35">
      <c r="D395" s="518"/>
      <c r="E395" s="519"/>
      <c r="F395" s="519"/>
      <c r="G395" s="519"/>
      <c r="H395" s="520"/>
      <c r="I395" s="471"/>
      <c r="J395" s="471"/>
      <c r="K395" s="471"/>
      <c r="L395" s="471"/>
      <c r="M395" s="471"/>
      <c r="N395" s="700"/>
      <c r="O395" s="700"/>
      <c r="P395" s="700"/>
      <c r="Q395" s="700"/>
      <c r="R395" s="471"/>
      <c r="S395" s="471"/>
      <c r="T395" s="471"/>
      <c r="U395" s="471"/>
      <c r="V395" s="471"/>
      <c r="W395" s="471"/>
      <c r="X395" s="471"/>
      <c r="Y395" s="471"/>
      <c r="Z395" s="471"/>
      <c r="AA395" s="471"/>
      <c r="AB395" s="700"/>
      <c r="AC395" s="700"/>
      <c r="AD395" s="700"/>
      <c r="AE395" s="700"/>
      <c r="AF395" s="471"/>
      <c r="AG395" s="471"/>
      <c r="AH395" s="471"/>
      <c r="AI395" s="471"/>
      <c r="AJ395" s="471"/>
      <c r="AK395" s="471"/>
      <c r="AL395" s="471"/>
      <c r="AM395" s="471"/>
      <c r="AN395" s="471"/>
      <c r="AO395" s="471"/>
      <c r="AP395" s="700"/>
      <c r="AQ395" s="100"/>
      <c r="AR395" s="100"/>
      <c r="AS395" s="100"/>
      <c r="CB395" s="2"/>
      <c r="CC395" s="2"/>
      <c r="CD395" s="2"/>
      <c r="CE395" s="2"/>
      <c r="CF395" s="2"/>
      <c r="CG395" s="2"/>
      <c r="CH395" s="2"/>
      <c r="CI395" s="2"/>
      <c r="EC395" s="109"/>
      <c r="ED395" s="109"/>
      <c r="EE395" s="109"/>
      <c r="EF395" s="109"/>
      <c r="EG395" s="109"/>
      <c r="EH395" s="109"/>
      <c r="EI395" s="109"/>
      <c r="EJ395" s="109"/>
      <c r="EK395" s="109"/>
      <c r="EL395" s="109"/>
      <c r="EM395" s="109"/>
      <c r="EN395" s="109"/>
    </row>
    <row r="396" spans="1:146" ht="14.25" customHeight="1" x14ac:dyDescent="0.35">
      <c r="D396" s="262"/>
      <c r="E396" s="262"/>
      <c r="F396" s="97"/>
      <c r="G396" s="97"/>
      <c r="H396" s="97"/>
      <c r="I396" s="97"/>
      <c r="J396" s="97"/>
      <c r="K396" s="97"/>
      <c r="L396" s="97"/>
      <c r="M396" s="97"/>
      <c r="N396" s="97"/>
      <c r="O396" s="97"/>
      <c r="P396" s="97"/>
      <c r="Q396" s="97"/>
      <c r="R396" s="97"/>
      <c r="S396" s="97"/>
      <c r="T396" s="28"/>
      <c r="U396" s="28"/>
      <c r="V396" s="28"/>
      <c r="W396" s="28"/>
      <c r="X396" s="28"/>
      <c r="Y396" s="97"/>
      <c r="Z396" s="97"/>
      <c r="AA396" s="97"/>
      <c r="AB396" s="97"/>
      <c r="AC396" s="97"/>
      <c r="AD396" s="97"/>
      <c r="AE396" s="97"/>
      <c r="AF396" s="97"/>
      <c r="AG396" s="97"/>
      <c r="AH396" s="97"/>
      <c r="AI396" s="97"/>
      <c r="AJ396" s="97"/>
      <c r="AK396" s="97"/>
      <c r="AL396" s="97"/>
      <c r="AM396" s="97"/>
      <c r="AN396" s="97"/>
      <c r="AO396" s="97"/>
      <c r="AP396" s="97"/>
      <c r="AQ396" s="100"/>
      <c r="AR396" s="100"/>
      <c r="AS396" s="100"/>
      <c r="EC396" s="109"/>
      <c r="ED396" s="109"/>
      <c r="EE396" s="109"/>
      <c r="EF396" s="109"/>
      <c r="EG396" s="109"/>
      <c r="EH396" s="109"/>
      <c r="EI396" s="109"/>
      <c r="EJ396" s="109"/>
      <c r="EK396" s="109"/>
      <c r="EL396" s="109"/>
      <c r="EM396" s="109"/>
      <c r="EN396" s="109"/>
    </row>
    <row r="397" spans="1:146" ht="14.25" customHeight="1" x14ac:dyDescent="0.35">
      <c r="D397" s="45" t="s">
        <v>350</v>
      </c>
      <c r="E397" s="97"/>
      <c r="AR397" s="8" t="s">
        <v>135</v>
      </c>
      <c r="EC397" s="109"/>
      <c r="ED397" s="109"/>
      <c r="EE397" s="109"/>
      <c r="EF397" s="109"/>
      <c r="EG397" s="109"/>
      <c r="EH397" s="109"/>
      <c r="EI397" s="109"/>
      <c r="EJ397" s="109"/>
      <c r="EK397" s="109"/>
      <c r="EL397" s="109"/>
      <c r="EM397" s="109"/>
      <c r="EN397" s="109"/>
    </row>
    <row r="398" spans="1:146" ht="14.25" customHeight="1" x14ac:dyDescent="0.35">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c r="AD398" s="296"/>
      <c r="AE398" s="296"/>
      <c r="AF398" s="296"/>
      <c r="AG398" s="296"/>
      <c r="AH398" s="296"/>
      <c r="AI398" s="296"/>
      <c r="AJ398" s="296"/>
      <c r="AK398" s="296"/>
      <c r="AL398" s="296"/>
      <c r="AM398" s="296"/>
      <c r="AN398" s="296"/>
      <c r="AO398" s="296"/>
      <c r="AP398" s="296"/>
      <c r="AQ398" s="7"/>
      <c r="AR398" s="7"/>
      <c r="AS398" s="7"/>
      <c r="AT398" s="7"/>
      <c r="AU398" s="7"/>
      <c r="AV398" s="7"/>
      <c r="AW398" s="7"/>
      <c r="AX398" s="7"/>
      <c r="AY398" s="7"/>
      <c r="AZ398" s="7"/>
      <c r="BA398" s="7"/>
      <c r="BB398" s="7"/>
      <c r="BC398" s="7"/>
      <c r="BD398" s="7"/>
      <c r="BE398" s="7"/>
      <c r="BF398" s="7"/>
      <c r="BG398" s="7"/>
      <c r="BH398" s="7"/>
      <c r="BI398" s="7"/>
      <c r="BJ398" s="7"/>
      <c r="BK398" s="7"/>
      <c r="BL398" s="7"/>
      <c r="EC398" s="109"/>
      <c r="ED398" s="109"/>
      <c r="EE398" s="109"/>
      <c r="EF398" s="109"/>
      <c r="EG398" s="109"/>
      <c r="EH398" s="109"/>
      <c r="EI398" s="109"/>
      <c r="EJ398" s="109"/>
      <c r="EK398" s="109"/>
      <c r="EL398" s="109"/>
      <c r="EM398" s="109"/>
      <c r="EN398" s="109"/>
    </row>
    <row r="399" spans="1:146" ht="14.25" customHeight="1" x14ac:dyDescent="0.35">
      <c r="D399" s="296" t="s">
        <v>167</v>
      </c>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296"/>
      <c r="AE399" s="296"/>
      <c r="AF399" s="296"/>
      <c r="AG399" s="296"/>
      <c r="AH399" s="296"/>
      <c r="AI399" s="296"/>
      <c r="AJ399" s="296"/>
      <c r="AK399" s="296"/>
      <c r="AL399" s="296"/>
      <c r="AM399" s="296"/>
      <c r="AN399" s="296"/>
      <c r="AO399" s="296"/>
      <c r="AP399" s="296"/>
      <c r="AQ399" s="7"/>
      <c r="AR399" s="7"/>
      <c r="AS399" s="7"/>
      <c r="AT399" s="7"/>
      <c r="AU399" s="7"/>
      <c r="AV399" s="7"/>
      <c r="AW399" s="7"/>
      <c r="AX399" s="7"/>
      <c r="AY399" s="7"/>
      <c r="AZ399" s="7"/>
      <c r="BA399" s="7"/>
      <c r="BB399" s="7"/>
      <c r="BC399" s="7"/>
      <c r="BD399" s="7"/>
      <c r="BE399" s="7"/>
      <c r="BF399" s="7"/>
      <c r="BG399" s="7"/>
      <c r="BH399" s="7"/>
      <c r="BI399" s="7"/>
      <c r="BJ399" s="7"/>
      <c r="BK399" s="7"/>
      <c r="BL399" s="7"/>
      <c r="EC399" s="109"/>
      <c r="ED399" s="109"/>
      <c r="EE399" s="109"/>
      <c r="EF399" s="109"/>
      <c r="EG399" s="109"/>
      <c r="EH399" s="109"/>
      <c r="EI399" s="109"/>
      <c r="EJ399" s="109"/>
      <c r="EK399" s="109"/>
      <c r="EL399" s="109"/>
      <c r="EM399" s="109"/>
      <c r="EN399" s="109"/>
    </row>
    <row r="400" spans="1:146" ht="14.25" customHeight="1" x14ac:dyDescent="0.35">
      <c r="D400" s="296"/>
      <c r="E400" s="296"/>
      <c r="F400" s="276"/>
      <c r="G400" s="276"/>
      <c r="H400" s="276"/>
      <c r="I400" s="276"/>
      <c r="J400" s="276"/>
      <c r="K400" s="276"/>
      <c r="L400" s="276"/>
      <c r="M400" s="276"/>
      <c r="N400" s="276"/>
      <c r="O400" s="276"/>
      <c r="P400" s="476" t="s">
        <v>117</v>
      </c>
      <c r="Q400" s="476"/>
      <c r="R400" s="476"/>
      <c r="S400" s="476"/>
      <c r="T400" s="476"/>
      <c r="U400" s="476"/>
      <c r="V400" s="476"/>
      <c r="W400" s="476"/>
      <c r="X400" s="476"/>
      <c r="Y400" s="476"/>
      <c r="Z400" s="476" t="s">
        <v>119</v>
      </c>
      <c r="AA400" s="476"/>
      <c r="AB400" s="476"/>
      <c r="AC400" s="476"/>
      <c r="AD400" s="476"/>
      <c r="AE400" s="476"/>
      <c r="AF400" s="476"/>
      <c r="AG400" s="476"/>
      <c r="AH400" s="476"/>
      <c r="AI400" s="476"/>
      <c r="AJ400" s="418" t="s">
        <v>120</v>
      </c>
      <c r="AK400" s="419"/>
      <c r="AL400" s="419"/>
      <c r="AM400" s="419"/>
      <c r="AN400" s="419"/>
      <c r="AO400" s="419"/>
      <c r="AP400" s="419"/>
      <c r="BQ400" s="2"/>
      <c r="BR400" s="2"/>
      <c r="BS400" s="2"/>
      <c r="BT400" s="2"/>
      <c r="BU400" s="2"/>
      <c r="BV400" s="2"/>
      <c r="BW400" s="2"/>
      <c r="BX400" s="2"/>
      <c r="BY400" s="2"/>
      <c r="BZ400" s="2"/>
      <c r="CA400" s="2"/>
      <c r="CB400" s="2"/>
      <c r="CC400" s="2"/>
      <c r="CD400" s="2"/>
      <c r="CE400" s="2"/>
      <c r="CF400" s="2"/>
      <c r="CG400" s="2"/>
      <c r="CH400" s="2"/>
      <c r="CI400" s="2"/>
      <c r="EC400" s="109"/>
      <c r="ED400" s="109"/>
      <c r="EE400" s="156"/>
      <c r="EF400" s="156"/>
      <c r="EG400" s="156"/>
      <c r="EH400" s="156"/>
      <c r="EI400" s="109"/>
      <c r="EJ400" s="156"/>
      <c r="EK400" s="156"/>
      <c r="EL400" s="156"/>
      <c r="EM400" s="156"/>
      <c r="EN400" s="109"/>
    </row>
    <row r="401" spans="4:144" ht="14.25" customHeight="1" x14ac:dyDescent="0.35">
      <c r="D401" s="566" t="s">
        <v>118</v>
      </c>
      <c r="E401" s="567"/>
      <c r="F401" s="567"/>
      <c r="G401" s="567"/>
      <c r="H401" s="567"/>
      <c r="I401" s="567"/>
      <c r="J401" s="567"/>
      <c r="K401" s="567"/>
      <c r="L401" s="567"/>
      <c r="M401" s="567"/>
      <c r="N401" s="567"/>
      <c r="O401" s="568"/>
      <c r="P401" s="476"/>
      <c r="Q401" s="476"/>
      <c r="R401" s="476"/>
      <c r="S401" s="476"/>
      <c r="T401" s="476"/>
      <c r="U401" s="476"/>
      <c r="V401" s="476"/>
      <c r="W401" s="476"/>
      <c r="X401" s="476"/>
      <c r="Y401" s="476"/>
      <c r="Z401" s="476"/>
      <c r="AA401" s="476"/>
      <c r="AB401" s="476"/>
      <c r="AC401" s="476"/>
      <c r="AD401" s="476"/>
      <c r="AE401" s="476"/>
      <c r="AF401" s="476"/>
      <c r="AG401" s="476"/>
      <c r="AH401" s="476"/>
      <c r="AI401" s="476"/>
      <c r="AJ401" s="421"/>
      <c r="AK401" s="422"/>
      <c r="AL401" s="422"/>
      <c r="AM401" s="422"/>
      <c r="AN401" s="422"/>
      <c r="AO401" s="422"/>
      <c r="AP401" s="422"/>
      <c r="BQ401" s="2"/>
      <c r="BR401" s="2"/>
      <c r="BS401" s="2"/>
      <c r="BT401" s="2"/>
      <c r="BU401" s="2"/>
      <c r="BV401" s="2"/>
      <c r="BW401" s="2"/>
      <c r="BX401" s="2"/>
      <c r="BY401" s="2"/>
      <c r="BZ401" s="2"/>
      <c r="CA401" s="2"/>
      <c r="CB401" s="2"/>
      <c r="CC401" s="2"/>
      <c r="CD401" s="2"/>
      <c r="CE401" s="2"/>
      <c r="CF401" s="2"/>
      <c r="CG401" s="2"/>
      <c r="CH401" s="2"/>
      <c r="CI401" s="2"/>
      <c r="EC401" s="109"/>
      <c r="ED401" s="157" t="s">
        <v>118</v>
      </c>
      <c r="EE401" s="156" t="s">
        <v>653</v>
      </c>
      <c r="EF401" s="109" t="s">
        <v>132</v>
      </c>
      <c r="EG401" s="109" t="s">
        <v>134</v>
      </c>
      <c r="EH401" s="156"/>
      <c r="EI401" s="156"/>
      <c r="EJ401" s="156"/>
      <c r="EK401" s="156"/>
      <c r="EL401" s="156"/>
      <c r="EM401" s="156"/>
      <c r="EN401" s="109"/>
    </row>
    <row r="402" spans="4:144" ht="14.25" customHeight="1" x14ac:dyDescent="0.35">
      <c r="D402" s="566"/>
      <c r="E402" s="567"/>
      <c r="F402" s="567"/>
      <c r="G402" s="567"/>
      <c r="H402" s="567"/>
      <c r="I402" s="567"/>
      <c r="J402" s="567"/>
      <c r="K402" s="567"/>
      <c r="L402" s="567"/>
      <c r="M402" s="567"/>
      <c r="N402" s="567"/>
      <c r="O402" s="568"/>
      <c r="P402" s="468">
        <f>+Z402+AJ402</f>
        <v>73720</v>
      </c>
      <c r="Q402" s="468"/>
      <c r="R402" s="468"/>
      <c r="S402" s="468"/>
      <c r="T402" s="468"/>
      <c r="U402" s="468"/>
      <c r="V402" s="468"/>
      <c r="W402" s="468"/>
      <c r="X402" s="468"/>
      <c r="Y402" s="468"/>
      <c r="Z402" s="468">
        <v>56217</v>
      </c>
      <c r="AA402" s="468"/>
      <c r="AB402" s="468"/>
      <c r="AC402" s="468"/>
      <c r="AD402" s="468"/>
      <c r="AE402" s="468"/>
      <c r="AF402" s="468"/>
      <c r="AG402" s="468"/>
      <c r="AH402" s="468"/>
      <c r="AI402" s="468"/>
      <c r="AJ402" s="468">
        <v>17503</v>
      </c>
      <c r="AK402" s="468"/>
      <c r="AL402" s="468"/>
      <c r="AM402" s="468"/>
      <c r="AN402" s="468"/>
      <c r="AO402" s="468"/>
      <c r="AP402" s="468"/>
      <c r="AQ402" s="207">
        <v>100</v>
      </c>
      <c r="AR402" s="207"/>
      <c r="AS402" s="207">
        <v>2005</v>
      </c>
      <c r="CC402" s="2"/>
      <c r="CD402" s="2"/>
      <c r="CE402" s="2"/>
      <c r="CF402" s="2"/>
      <c r="CG402" s="2"/>
      <c r="CH402" s="2"/>
      <c r="CI402" s="2"/>
      <c r="EC402" s="109"/>
      <c r="ED402" s="155">
        <v>2005</v>
      </c>
      <c r="EE402" s="158">
        <f t="shared" ref="EE402:EE413" si="0">+P402</f>
        <v>73720</v>
      </c>
      <c r="EF402" s="158">
        <v>534506</v>
      </c>
      <c r="EG402" s="158">
        <v>42888592</v>
      </c>
      <c r="EH402" s="159" t="s">
        <v>118</v>
      </c>
      <c r="EI402" s="159" t="s">
        <v>653</v>
      </c>
      <c r="EJ402" s="160" t="s">
        <v>133</v>
      </c>
      <c r="EK402" s="160" t="s">
        <v>134</v>
      </c>
      <c r="EL402" s="158"/>
      <c r="EM402" s="158"/>
      <c r="EN402" s="109"/>
    </row>
    <row r="403" spans="4:144" ht="14.25" customHeight="1" x14ac:dyDescent="0.35">
      <c r="D403" s="424">
        <v>2005</v>
      </c>
      <c r="E403" s="425"/>
      <c r="F403" s="425"/>
      <c r="G403" s="425"/>
      <c r="H403" s="425"/>
      <c r="I403" s="425"/>
      <c r="J403" s="425"/>
      <c r="K403" s="425"/>
      <c r="L403" s="425"/>
      <c r="M403" s="425"/>
      <c r="N403" s="425"/>
      <c r="O403" s="426"/>
      <c r="P403" s="468">
        <f t="shared" ref="P403:P412" si="1">+Z403+AJ403</f>
        <v>74089</v>
      </c>
      <c r="Q403" s="468"/>
      <c r="R403" s="468"/>
      <c r="S403" s="468"/>
      <c r="T403" s="468"/>
      <c r="U403" s="468"/>
      <c r="V403" s="468"/>
      <c r="W403" s="468"/>
      <c r="X403" s="468"/>
      <c r="Y403" s="468"/>
      <c r="Z403" s="468">
        <v>56538</v>
      </c>
      <c r="AA403" s="468"/>
      <c r="AB403" s="468"/>
      <c r="AC403" s="468"/>
      <c r="AD403" s="468"/>
      <c r="AE403" s="468"/>
      <c r="AF403" s="468"/>
      <c r="AG403" s="468"/>
      <c r="AH403" s="468"/>
      <c r="AI403" s="468"/>
      <c r="AJ403" s="468">
        <v>17551</v>
      </c>
      <c r="AK403" s="468"/>
      <c r="AL403" s="468"/>
      <c r="AM403" s="468"/>
      <c r="AN403" s="468"/>
      <c r="AO403" s="468"/>
      <c r="AP403" s="468"/>
      <c r="AQ403" s="208">
        <f t="shared" ref="AQ403:AQ418" si="2">P403-P402</f>
        <v>369</v>
      </c>
      <c r="AR403" s="209">
        <f>AQ403*AQ402/P402</f>
        <v>0.5005425935973955</v>
      </c>
      <c r="AS403" s="207">
        <v>2006</v>
      </c>
      <c r="CC403" s="2"/>
      <c r="CD403" s="2"/>
      <c r="CE403" s="2"/>
      <c r="CF403" s="2"/>
      <c r="CG403" s="2"/>
      <c r="CH403" s="2"/>
      <c r="CI403" s="2"/>
      <c r="EC403" s="109"/>
      <c r="ED403" s="155">
        <v>2006</v>
      </c>
      <c r="EE403" s="158">
        <f t="shared" si="0"/>
        <v>74089</v>
      </c>
      <c r="EF403" s="158">
        <v>537530</v>
      </c>
      <c r="EG403" s="158">
        <v>43405956</v>
      </c>
      <c r="EH403" s="161" t="s">
        <v>121</v>
      </c>
      <c r="EI403" s="162">
        <f>+EE403/EE402-1</f>
        <v>5.0054259359739728E-3</v>
      </c>
      <c r="EJ403" s="162">
        <f>+EF403/EF402-1</f>
        <v>5.6575604389847989E-3</v>
      </c>
      <c r="EK403" s="162">
        <f>+EG403/EG402-1</f>
        <v>1.2062974694995843E-2</v>
      </c>
      <c r="EL403" s="158"/>
      <c r="EM403" s="158"/>
      <c r="EN403" s="109"/>
    </row>
    <row r="404" spans="4:144" ht="14.25" customHeight="1" x14ac:dyDescent="0.35">
      <c r="D404" s="424">
        <v>2006</v>
      </c>
      <c r="E404" s="425"/>
      <c r="F404" s="425"/>
      <c r="G404" s="425"/>
      <c r="H404" s="425"/>
      <c r="I404" s="425"/>
      <c r="J404" s="425"/>
      <c r="K404" s="425"/>
      <c r="L404" s="425"/>
      <c r="M404" s="425"/>
      <c r="N404" s="425"/>
      <c r="O404" s="426"/>
      <c r="P404" s="468">
        <f t="shared" si="1"/>
        <v>74471</v>
      </c>
      <c r="Q404" s="468"/>
      <c r="R404" s="468"/>
      <c r="S404" s="468"/>
      <c r="T404" s="468"/>
      <c r="U404" s="468"/>
      <c r="V404" s="468"/>
      <c r="W404" s="468"/>
      <c r="X404" s="468"/>
      <c r="Y404" s="468"/>
      <c r="Z404" s="468">
        <v>56871</v>
      </c>
      <c r="AA404" s="468"/>
      <c r="AB404" s="468"/>
      <c r="AC404" s="468"/>
      <c r="AD404" s="468"/>
      <c r="AE404" s="468"/>
      <c r="AF404" s="468"/>
      <c r="AG404" s="468"/>
      <c r="AH404" s="468"/>
      <c r="AI404" s="468"/>
      <c r="AJ404" s="468">
        <v>17600</v>
      </c>
      <c r="AK404" s="468"/>
      <c r="AL404" s="468"/>
      <c r="AM404" s="468"/>
      <c r="AN404" s="468"/>
      <c r="AO404" s="468"/>
      <c r="AP404" s="468"/>
      <c r="AQ404" s="208">
        <f t="shared" si="2"/>
        <v>382</v>
      </c>
      <c r="AR404" s="209">
        <f>AQ404*AQ402/P403</f>
        <v>0.51559610738436201</v>
      </c>
      <c r="AS404" s="207">
        <v>2007</v>
      </c>
      <c r="CC404" s="2"/>
      <c r="CD404" s="2"/>
      <c r="CE404" s="2"/>
      <c r="CF404" s="2"/>
      <c r="CG404" s="2"/>
      <c r="CH404" s="2"/>
      <c r="CI404" s="2"/>
      <c r="EC404" s="109"/>
      <c r="ED404" s="155">
        <v>2007</v>
      </c>
      <c r="EE404" s="158">
        <f t="shared" si="0"/>
        <v>74471</v>
      </c>
      <c r="EF404" s="158">
        <v>540533</v>
      </c>
      <c r="EG404" s="158">
        <v>43926929</v>
      </c>
      <c r="EH404" s="161" t="s">
        <v>122</v>
      </c>
      <c r="EI404" s="162">
        <f t="shared" ref="EI404:EI412" si="3">+EE404/EE403-1</f>
        <v>5.1559610738436401E-3</v>
      </c>
      <c r="EJ404" s="162">
        <f t="shared" ref="EJ404:EJ412" si="4">+EF404/EF403-1</f>
        <v>5.5866649303295546E-3</v>
      </c>
      <c r="EK404" s="162">
        <f t="shared" ref="EK404:EK412" si="5">+EG404/EG403-1</f>
        <v>1.2002339033841292E-2</v>
      </c>
      <c r="EL404" s="158"/>
      <c r="EM404" s="158"/>
      <c r="EN404" s="109"/>
    </row>
    <row r="405" spans="4:144" ht="14.25" customHeight="1" x14ac:dyDescent="0.35">
      <c r="D405" s="424">
        <v>2007</v>
      </c>
      <c r="E405" s="425"/>
      <c r="F405" s="425"/>
      <c r="G405" s="425"/>
      <c r="H405" s="425"/>
      <c r="I405" s="425"/>
      <c r="J405" s="425"/>
      <c r="K405" s="425"/>
      <c r="L405" s="425"/>
      <c r="M405" s="425"/>
      <c r="N405" s="425"/>
      <c r="O405" s="426"/>
      <c r="P405" s="468">
        <f t="shared" si="1"/>
        <v>74851</v>
      </c>
      <c r="Q405" s="468"/>
      <c r="R405" s="468"/>
      <c r="S405" s="468"/>
      <c r="T405" s="468"/>
      <c r="U405" s="468"/>
      <c r="V405" s="468"/>
      <c r="W405" s="468"/>
      <c r="X405" s="468"/>
      <c r="Y405" s="468"/>
      <c r="Z405" s="468">
        <v>57206</v>
      </c>
      <c r="AA405" s="468"/>
      <c r="AB405" s="468"/>
      <c r="AC405" s="468"/>
      <c r="AD405" s="468"/>
      <c r="AE405" s="468"/>
      <c r="AF405" s="468"/>
      <c r="AG405" s="468"/>
      <c r="AH405" s="468"/>
      <c r="AI405" s="468"/>
      <c r="AJ405" s="468">
        <v>17645</v>
      </c>
      <c r="AK405" s="468"/>
      <c r="AL405" s="468"/>
      <c r="AM405" s="468"/>
      <c r="AN405" s="468"/>
      <c r="AO405" s="468"/>
      <c r="AP405" s="468"/>
      <c r="AQ405" s="208">
        <f t="shared" si="2"/>
        <v>380</v>
      </c>
      <c r="AR405" s="209">
        <f t="shared" ref="AR405:AR418" si="6">AQ405*100/P404</f>
        <v>0.51026574102670841</v>
      </c>
      <c r="AS405" s="207">
        <v>2008</v>
      </c>
      <c r="EC405" s="109"/>
      <c r="ED405" s="155">
        <v>2008</v>
      </c>
      <c r="EE405" s="158">
        <f t="shared" si="0"/>
        <v>74851</v>
      </c>
      <c r="EF405" s="158">
        <v>543579</v>
      </c>
      <c r="EG405" s="158">
        <v>44451147</v>
      </c>
      <c r="EH405" s="161" t="s">
        <v>123</v>
      </c>
      <c r="EI405" s="162">
        <f t="shared" si="3"/>
        <v>5.102657410267053E-3</v>
      </c>
      <c r="EJ405" s="162">
        <f t="shared" si="4"/>
        <v>5.6351786107415869E-3</v>
      </c>
      <c r="EK405" s="162">
        <f t="shared" si="5"/>
        <v>1.1933864076862699E-2</v>
      </c>
      <c r="EL405" s="158"/>
      <c r="EM405" s="158"/>
      <c r="EN405" s="109"/>
    </row>
    <row r="406" spans="4:144" ht="14.25" customHeight="1" x14ac:dyDescent="0.35">
      <c r="D406" s="424">
        <v>2008</v>
      </c>
      <c r="E406" s="425"/>
      <c r="F406" s="425"/>
      <c r="G406" s="425"/>
      <c r="H406" s="425"/>
      <c r="I406" s="425"/>
      <c r="J406" s="425"/>
      <c r="K406" s="425"/>
      <c r="L406" s="425"/>
      <c r="M406" s="425"/>
      <c r="N406" s="425"/>
      <c r="O406" s="426"/>
      <c r="P406" s="468">
        <f t="shared" si="1"/>
        <v>75243</v>
      </c>
      <c r="Q406" s="468"/>
      <c r="R406" s="468"/>
      <c r="S406" s="468"/>
      <c r="T406" s="468"/>
      <c r="U406" s="468"/>
      <c r="V406" s="468"/>
      <c r="W406" s="468"/>
      <c r="X406" s="468"/>
      <c r="Y406" s="468"/>
      <c r="Z406" s="468">
        <v>57548</v>
      </c>
      <c r="AA406" s="468"/>
      <c r="AB406" s="468"/>
      <c r="AC406" s="468"/>
      <c r="AD406" s="468"/>
      <c r="AE406" s="468"/>
      <c r="AF406" s="468"/>
      <c r="AG406" s="468"/>
      <c r="AH406" s="468"/>
      <c r="AI406" s="468"/>
      <c r="AJ406" s="468">
        <v>17695</v>
      </c>
      <c r="AK406" s="468"/>
      <c r="AL406" s="468"/>
      <c r="AM406" s="468"/>
      <c r="AN406" s="468"/>
      <c r="AO406" s="468"/>
      <c r="AP406" s="468"/>
      <c r="AQ406" s="208">
        <f t="shared" si="2"/>
        <v>392</v>
      </c>
      <c r="AR406" s="209">
        <f t="shared" si="6"/>
        <v>0.5237070981015618</v>
      </c>
      <c r="AS406" s="207">
        <v>2009</v>
      </c>
      <c r="EC406" s="109"/>
      <c r="ED406" s="155">
        <v>2009</v>
      </c>
      <c r="EE406" s="158">
        <f t="shared" si="0"/>
        <v>75243</v>
      </c>
      <c r="EF406" s="158">
        <v>546593</v>
      </c>
      <c r="EG406" s="158">
        <v>44978832</v>
      </c>
      <c r="EH406" s="161" t="s">
        <v>124</v>
      </c>
      <c r="EI406" s="162">
        <f t="shared" si="3"/>
        <v>5.2370709810156679E-3</v>
      </c>
      <c r="EJ406" s="162">
        <f t="shared" si="4"/>
        <v>5.5447322284341016E-3</v>
      </c>
      <c r="EK406" s="162">
        <f t="shared" si="5"/>
        <v>1.1871122245731947E-2</v>
      </c>
      <c r="EL406" s="158"/>
      <c r="EM406" s="158"/>
      <c r="EN406" s="109"/>
    </row>
    <row r="407" spans="4:144" ht="14.25" customHeight="1" x14ac:dyDescent="0.35">
      <c r="D407" s="424">
        <v>2009</v>
      </c>
      <c r="E407" s="425"/>
      <c r="F407" s="425"/>
      <c r="G407" s="425"/>
      <c r="H407" s="425"/>
      <c r="I407" s="425"/>
      <c r="J407" s="425"/>
      <c r="K407" s="425"/>
      <c r="L407" s="425"/>
      <c r="M407" s="425"/>
      <c r="N407" s="425"/>
      <c r="O407" s="426"/>
      <c r="P407" s="468">
        <f t="shared" si="1"/>
        <v>75633</v>
      </c>
      <c r="Q407" s="468"/>
      <c r="R407" s="468"/>
      <c r="S407" s="468"/>
      <c r="T407" s="468"/>
      <c r="U407" s="468"/>
      <c r="V407" s="468"/>
      <c r="W407" s="468"/>
      <c r="X407" s="468"/>
      <c r="Y407" s="468"/>
      <c r="Z407" s="468">
        <v>57891</v>
      </c>
      <c r="AA407" s="468"/>
      <c r="AB407" s="468"/>
      <c r="AC407" s="468"/>
      <c r="AD407" s="468"/>
      <c r="AE407" s="468"/>
      <c r="AF407" s="468"/>
      <c r="AG407" s="468"/>
      <c r="AH407" s="468"/>
      <c r="AI407" s="468"/>
      <c r="AJ407" s="468">
        <v>17742</v>
      </c>
      <c r="AK407" s="468"/>
      <c r="AL407" s="468"/>
      <c r="AM407" s="468"/>
      <c r="AN407" s="468"/>
      <c r="AO407" s="468"/>
      <c r="AP407" s="468"/>
      <c r="AQ407" s="208">
        <f t="shared" si="2"/>
        <v>390</v>
      </c>
      <c r="AR407" s="209">
        <f t="shared" si="6"/>
        <v>0.51832064112276222</v>
      </c>
      <c r="AS407" s="207">
        <v>2010</v>
      </c>
      <c r="EC407" s="109"/>
      <c r="ED407" s="155">
        <v>2010</v>
      </c>
      <c r="EE407" s="158">
        <f t="shared" si="0"/>
        <v>75633</v>
      </c>
      <c r="EF407" s="158">
        <v>549662</v>
      </c>
      <c r="EG407" s="158">
        <v>45509584</v>
      </c>
      <c r="EH407" s="161" t="s">
        <v>125</v>
      </c>
      <c r="EI407" s="162">
        <f t="shared" si="3"/>
        <v>5.1832064112276033E-3</v>
      </c>
      <c r="EJ407" s="162">
        <f t="shared" si="4"/>
        <v>5.6147810162223699E-3</v>
      </c>
      <c r="EK407" s="162">
        <f t="shared" si="5"/>
        <v>1.1800039627529735E-2</v>
      </c>
      <c r="EL407" s="158"/>
      <c r="EM407" s="158"/>
      <c r="EN407" s="109"/>
    </row>
    <row r="408" spans="4:144" ht="14.25" customHeight="1" x14ac:dyDescent="0.35">
      <c r="D408" s="424">
        <v>2010</v>
      </c>
      <c r="E408" s="425"/>
      <c r="F408" s="425"/>
      <c r="G408" s="425"/>
      <c r="H408" s="425"/>
      <c r="I408" s="425"/>
      <c r="J408" s="425"/>
      <c r="K408" s="425"/>
      <c r="L408" s="425"/>
      <c r="M408" s="425"/>
      <c r="N408" s="425"/>
      <c r="O408" s="426"/>
      <c r="P408" s="468">
        <f t="shared" si="1"/>
        <v>76027</v>
      </c>
      <c r="Q408" s="468"/>
      <c r="R408" s="468"/>
      <c r="S408" s="468"/>
      <c r="T408" s="468"/>
      <c r="U408" s="468"/>
      <c r="V408" s="468"/>
      <c r="W408" s="468"/>
      <c r="X408" s="468"/>
      <c r="Y408" s="468"/>
      <c r="Z408" s="468">
        <v>58235</v>
      </c>
      <c r="AA408" s="468"/>
      <c r="AB408" s="468"/>
      <c r="AC408" s="468"/>
      <c r="AD408" s="468"/>
      <c r="AE408" s="468"/>
      <c r="AF408" s="468"/>
      <c r="AG408" s="468"/>
      <c r="AH408" s="468"/>
      <c r="AI408" s="468"/>
      <c r="AJ408" s="468">
        <v>17792</v>
      </c>
      <c r="AK408" s="468"/>
      <c r="AL408" s="468"/>
      <c r="AM408" s="468"/>
      <c r="AN408" s="468"/>
      <c r="AO408" s="468"/>
      <c r="AP408" s="468"/>
      <c r="AQ408" s="208">
        <f t="shared" si="2"/>
        <v>394</v>
      </c>
      <c r="AR408" s="209">
        <f t="shared" si="6"/>
        <v>0.52093662819139797</v>
      </c>
      <c r="AS408" s="207">
        <v>2011</v>
      </c>
      <c r="EC408" s="109"/>
      <c r="ED408" s="155">
        <v>2011</v>
      </c>
      <c r="EE408" s="158">
        <f t="shared" si="0"/>
        <v>76027</v>
      </c>
      <c r="EF408" s="158">
        <v>552755</v>
      </c>
      <c r="EG408" s="158">
        <v>46044601</v>
      </c>
      <c r="EH408" s="161" t="s">
        <v>126</v>
      </c>
      <c r="EI408" s="162">
        <f t="shared" si="3"/>
        <v>5.2093662819139297E-3</v>
      </c>
      <c r="EJ408" s="162">
        <f t="shared" si="4"/>
        <v>5.6270944689644775E-3</v>
      </c>
      <c r="EK408" s="162">
        <f t="shared" si="5"/>
        <v>1.1756139102480079E-2</v>
      </c>
      <c r="EL408" s="158"/>
      <c r="EM408" s="158"/>
      <c r="EN408" s="109"/>
    </row>
    <row r="409" spans="4:144" ht="14.25" customHeight="1" x14ac:dyDescent="0.35">
      <c r="D409" s="424">
        <v>2011</v>
      </c>
      <c r="E409" s="425"/>
      <c r="F409" s="425"/>
      <c r="G409" s="425"/>
      <c r="H409" s="425"/>
      <c r="I409" s="425"/>
      <c r="J409" s="425"/>
      <c r="K409" s="425"/>
      <c r="L409" s="425"/>
      <c r="M409" s="425"/>
      <c r="N409" s="425"/>
      <c r="O409" s="426"/>
      <c r="P409" s="468">
        <f t="shared" si="1"/>
        <v>76415</v>
      </c>
      <c r="Q409" s="468"/>
      <c r="R409" s="468"/>
      <c r="S409" s="468"/>
      <c r="T409" s="468"/>
      <c r="U409" s="468"/>
      <c r="V409" s="468"/>
      <c r="W409" s="468"/>
      <c r="X409" s="468"/>
      <c r="Y409" s="468"/>
      <c r="Z409" s="468">
        <v>58578</v>
      </c>
      <c r="AA409" s="468"/>
      <c r="AB409" s="468"/>
      <c r="AC409" s="468"/>
      <c r="AD409" s="468"/>
      <c r="AE409" s="468"/>
      <c r="AF409" s="468"/>
      <c r="AG409" s="468"/>
      <c r="AH409" s="468"/>
      <c r="AI409" s="468"/>
      <c r="AJ409" s="468">
        <v>17837</v>
      </c>
      <c r="AK409" s="468"/>
      <c r="AL409" s="468"/>
      <c r="AM409" s="468"/>
      <c r="AN409" s="468"/>
      <c r="AO409" s="468"/>
      <c r="AP409" s="468"/>
      <c r="AQ409" s="208">
        <f t="shared" si="2"/>
        <v>388</v>
      </c>
      <c r="AR409" s="209">
        <f t="shared" si="6"/>
        <v>0.51034500900995694</v>
      </c>
      <c r="AS409" s="207">
        <v>2012</v>
      </c>
      <c r="EC409" s="109"/>
      <c r="ED409" s="155">
        <v>2012</v>
      </c>
      <c r="EE409" s="158">
        <f t="shared" si="0"/>
        <v>76415</v>
      </c>
      <c r="EF409" s="158">
        <v>555836</v>
      </c>
      <c r="EG409" s="158">
        <v>46581823</v>
      </c>
      <c r="EH409" s="161" t="s">
        <v>127</v>
      </c>
      <c r="EI409" s="162">
        <f t="shared" si="3"/>
        <v>5.1034500900994928E-3</v>
      </c>
      <c r="EJ409" s="162">
        <f t="shared" si="4"/>
        <v>5.5738980199184773E-3</v>
      </c>
      <c r="EK409" s="162">
        <f t="shared" si="5"/>
        <v>1.1667426545839854E-2</v>
      </c>
      <c r="EL409" s="158"/>
      <c r="EM409" s="158"/>
      <c r="EN409" s="109"/>
    </row>
    <row r="410" spans="4:144" ht="14.25" customHeight="1" x14ac:dyDescent="0.35">
      <c r="D410" s="424">
        <v>2012</v>
      </c>
      <c r="E410" s="425"/>
      <c r="F410" s="425"/>
      <c r="G410" s="425"/>
      <c r="H410" s="425"/>
      <c r="I410" s="425"/>
      <c r="J410" s="425"/>
      <c r="K410" s="425"/>
      <c r="L410" s="425"/>
      <c r="M410" s="425"/>
      <c r="N410" s="425"/>
      <c r="O410" s="426"/>
      <c r="P410" s="468">
        <f t="shared" si="1"/>
        <v>76819</v>
      </c>
      <c r="Q410" s="468"/>
      <c r="R410" s="468"/>
      <c r="S410" s="468"/>
      <c r="T410" s="468"/>
      <c r="U410" s="468"/>
      <c r="V410" s="468"/>
      <c r="W410" s="468"/>
      <c r="X410" s="468"/>
      <c r="Y410" s="468"/>
      <c r="Z410" s="468">
        <v>58933</v>
      </c>
      <c r="AA410" s="468"/>
      <c r="AB410" s="468"/>
      <c r="AC410" s="468"/>
      <c r="AD410" s="468"/>
      <c r="AE410" s="468"/>
      <c r="AF410" s="468"/>
      <c r="AG410" s="468"/>
      <c r="AH410" s="468"/>
      <c r="AI410" s="468"/>
      <c r="AJ410" s="468">
        <v>17886</v>
      </c>
      <c r="AK410" s="468"/>
      <c r="AL410" s="468"/>
      <c r="AM410" s="468"/>
      <c r="AN410" s="468"/>
      <c r="AO410" s="468"/>
      <c r="AP410" s="468"/>
      <c r="AQ410" s="208">
        <f t="shared" si="2"/>
        <v>404</v>
      </c>
      <c r="AR410" s="209">
        <f t="shared" si="6"/>
        <v>0.52869201073087746</v>
      </c>
      <c r="AS410" s="207">
        <v>2013</v>
      </c>
      <c r="EC410" s="109"/>
      <c r="ED410" s="155">
        <v>2013</v>
      </c>
      <c r="EE410" s="158">
        <f t="shared" si="0"/>
        <v>76819</v>
      </c>
      <c r="EF410" s="158">
        <v>558969</v>
      </c>
      <c r="EG410" s="158">
        <v>47121089</v>
      </c>
      <c r="EH410" s="161" t="s">
        <v>128</v>
      </c>
      <c r="EI410" s="162">
        <f t="shared" si="3"/>
        <v>5.2869201073086902E-3</v>
      </c>
      <c r="EJ410" s="162">
        <f t="shared" si="4"/>
        <v>5.6365546672039191E-3</v>
      </c>
      <c r="EK410" s="162">
        <f t="shared" si="5"/>
        <v>1.1576747436440993E-2</v>
      </c>
      <c r="EL410" s="158"/>
      <c r="EM410" s="158"/>
      <c r="EN410" s="109"/>
    </row>
    <row r="411" spans="4:144" ht="14.25" customHeight="1" x14ac:dyDescent="0.35">
      <c r="D411" s="424">
        <v>2013</v>
      </c>
      <c r="E411" s="425"/>
      <c r="F411" s="425"/>
      <c r="G411" s="425"/>
      <c r="H411" s="425"/>
      <c r="I411" s="425"/>
      <c r="J411" s="425"/>
      <c r="K411" s="425"/>
      <c r="L411" s="425"/>
      <c r="M411" s="425"/>
      <c r="N411" s="425"/>
      <c r="O411" s="426"/>
      <c r="P411" s="468">
        <f t="shared" si="1"/>
        <v>77201</v>
      </c>
      <c r="Q411" s="468"/>
      <c r="R411" s="468"/>
      <c r="S411" s="468"/>
      <c r="T411" s="468"/>
      <c r="U411" s="468"/>
      <c r="V411" s="468"/>
      <c r="W411" s="468"/>
      <c r="X411" s="468"/>
      <c r="Y411" s="468"/>
      <c r="Z411" s="468">
        <v>59281</v>
      </c>
      <c r="AA411" s="468"/>
      <c r="AB411" s="468"/>
      <c r="AC411" s="468"/>
      <c r="AD411" s="468"/>
      <c r="AE411" s="468"/>
      <c r="AF411" s="468"/>
      <c r="AG411" s="468"/>
      <c r="AH411" s="468"/>
      <c r="AI411" s="468"/>
      <c r="AJ411" s="468">
        <v>17920</v>
      </c>
      <c r="AK411" s="468"/>
      <c r="AL411" s="468"/>
      <c r="AM411" s="468"/>
      <c r="AN411" s="468"/>
      <c r="AO411" s="468"/>
      <c r="AP411" s="468"/>
      <c r="AQ411" s="208">
        <f t="shared" si="2"/>
        <v>382</v>
      </c>
      <c r="AR411" s="209">
        <f t="shared" si="6"/>
        <v>0.49727281011208163</v>
      </c>
      <c r="AS411" s="207">
        <v>2014</v>
      </c>
      <c r="EC411" s="109"/>
      <c r="ED411" s="155">
        <v>2014</v>
      </c>
      <c r="EE411" s="158">
        <f t="shared" si="0"/>
        <v>77201</v>
      </c>
      <c r="EF411" s="158">
        <v>562114</v>
      </c>
      <c r="EG411" s="158">
        <v>47661787</v>
      </c>
      <c r="EH411" s="161" t="s">
        <v>129</v>
      </c>
      <c r="EI411" s="162">
        <f t="shared" si="3"/>
        <v>4.9727281011209268E-3</v>
      </c>
      <c r="EJ411" s="162">
        <f t="shared" si="4"/>
        <v>5.6264300882518103E-3</v>
      </c>
      <c r="EK411" s="162">
        <f t="shared" si="5"/>
        <v>1.1474649917365021E-2</v>
      </c>
      <c r="EL411" s="158"/>
      <c r="EM411" s="158"/>
      <c r="EN411" s="109"/>
    </row>
    <row r="412" spans="4:144" ht="14.25" customHeight="1" x14ac:dyDescent="0.35">
      <c r="D412" s="424">
        <v>2014</v>
      </c>
      <c r="E412" s="425"/>
      <c r="F412" s="425"/>
      <c r="G412" s="425"/>
      <c r="H412" s="425"/>
      <c r="I412" s="425"/>
      <c r="J412" s="425"/>
      <c r="K412" s="425"/>
      <c r="L412" s="425"/>
      <c r="M412" s="425"/>
      <c r="N412" s="425"/>
      <c r="O412" s="426"/>
      <c r="P412" s="468">
        <f t="shared" si="1"/>
        <v>77603</v>
      </c>
      <c r="Q412" s="468"/>
      <c r="R412" s="468"/>
      <c r="S412" s="468"/>
      <c r="T412" s="468"/>
      <c r="U412" s="468"/>
      <c r="V412" s="468"/>
      <c r="W412" s="468"/>
      <c r="X412" s="468"/>
      <c r="Y412" s="468"/>
      <c r="Z412" s="468">
        <v>59634</v>
      </c>
      <c r="AA412" s="468"/>
      <c r="AB412" s="468"/>
      <c r="AC412" s="468"/>
      <c r="AD412" s="468"/>
      <c r="AE412" s="468"/>
      <c r="AF412" s="468"/>
      <c r="AG412" s="468"/>
      <c r="AH412" s="468"/>
      <c r="AI412" s="468"/>
      <c r="AJ412" s="468">
        <v>17969</v>
      </c>
      <c r="AK412" s="468"/>
      <c r="AL412" s="468"/>
      <c r="AM412" s="468"/>
      <c r="AN412" s="468"/>
      <c r="AO412" s="468"/>
      <c r="AP412" s="468"/>
      <c r="AQ412" s="208">
        <f t="shared" si="2"/>
        <v>402</v>
      </c>
      <c r="AR412" s="209">
        <f t="shared" si="6"/>
        <v>0.52071864354088682</v>
      </c>
      <c r="AS412" s="207">
        <v>2015</v>
      </c>
      <c r="EC412" s="109"/>
      <c r="ED412" s="155">
        <v>2015</v>
      </c>
      <c r="EE412" s="158">
        <f t="shared" si="0"/>
        <v>77603</v>
      </c>
      <c r="EF412" s="158">
        <v>565310</v>
      </c>
      <c r="EG412" s="158">
        <v>48203405</v>
      </c>
      <c r="EH412" s="161" t="s">
        <v>130</v>
      </c>
      <c r="EI412" s="162">
        <f t="shared" si="3"/>
        <v>5.2071864354088504E-3</v>
      </c>
      <c r="EJ412" s="162">
        <f t="shared" si="4"/>
        <v>5.6856794173423264E-3</v>
      </c>
      <c r="EK412" s="162">
        <f t="shared" si="5"/>
        <v>1.1363778701793059E-2</v>
      </c>
      <c r="EL412" s="158"/>
      <c r="EM412" s="158"/>
      <c r="EN412" s="109"/>
    </row>
    <row r="413" spans="4:144" ht="14.25" customHeight="1" x14ac:dyDescent="0.35">
      <c r="D413" s="424">
        <v>2015</v>
      </c>
      <c r="E413" s="425"/>
      <c r="F413" s="425"/>
      <c r="G413" s="425"/>
      <c r="H413" s="425"/>
      <c r="I413" s="425"/>
      <c r="J413" s="425"/>
      <c r="K413" s="425"/>
      <c r="L413" s="425"/>
      <c r="M413" s="425"/>
      <c r="N413" s="425"/>
      <c r="O413" s="426"/>
      <c r="P413" s="468">
        <f>+Z413+AJ413</f>
        <v>77987</v>
      </c>
      <c r="Q413" s="468"/>
      <c r="R413" s="468"/>
      <c r="S413" s="468"/>
      <c r="T413" s="468"/>
      <c r="U413" s="468"/>
      <c r="V413" s="468"/>
      <c r="W413" s="468"/>
      <c r="X413" s="468"/>
      <c r="Y413" s="468"/>
      <c r="Z413" s="468">
        <v>59986</v>
      </c>
      <c r="AA413" s="468"/>
      <c r="AB413" s="468"/>
      <c r="AC413" s="468"/>
      <c r="AD413" s="468"/>
      <c r="AE413" s="468"/>
      <c r="AF413" s="468"/>
      <c r="AG413" s="468"/>
      <c r="AH413" s="468"/>
      <c r="AI413" s="468"/>
      <c r="AJ413" s="468">
        <v>18001</v>
      </c>
      <c r="AK413" s="468"/>
      <c r="AL413" s="468"/>
      <c r="AM413" s="468"/>
      <c r="AN413" s="468"/>
      <c r="AO413" s="468"/>
      <c r="AP413" s="468"/>
      <c r="AQ413" s="208">
        <f t="shared" si="2"/>
        <v>384</v>
      </c>
      <c r="AR413" s="209">
        <f t="shared" si="6"/>
        <v>0.49482623094467998</v>
      </c>
      <c r="AS413" s="207">
        <v>2016</v>
      </c>
      <c r="EC413" s="109"/>
      <c r="ED413" s="155">
        <v>2016</v>
      </c>
      <c r="EE413" s="158">
        <f t="shared" si="0"/>
        <v>77987</v>
      </c>
      <c r="EF413" s="158">
        <v>568506</v>
      </c>
      <c r="EG413" s="158">
        <v>48747708</v>
      </c>
      <c r="EH413" s="161" t="s">
        <v>131</v>
      </c>
      <c r="EI413" s="162">
        <f t="shared" ref="EI413:EK414" si="7">+EE413/EE412-1</f>
        <v>4.9482623094467826E-3</v>
      </c>
      <c r="EJ413" s="162">
        <f t="shared" si="7"/>
        <v>5.6535352284587947E-3</v>
      </c>
      <c r="EK413" s="162">
        <f t="shared" si="7"/>
        <v>1.1291795672940586E-2</v>
      </c>
      <c r="EL413" s="158"/>
      <c r="EM413" s="158"/>
      <c r="EN413" s="109"/>
    </row>
    <row r="414" spans="4:144" ht="14.25" customHeight="1" x14ac:dyDescent="0.35">
      <c r="D414" s="424">
        <v>2016</v>
      </c>
      <c r="E414" s="425"/>
      <c r="F414" s="425"/>
      <c r="G414" s="425"/>
      <c r="H414" s="425"/>
      <c r="I414" s="425"/>
      <c r="J414" s="425"/>
      <c r="K414" s="425"/>
      <c r="L414" s="425"/>
      <c r="M414" s="425"/>
      <c r="N414" s="425"/>
      <c r="O414" s="426"/>
      <c r="P414" s="468">
        <v>78385</v>
      </c>
      <c r="Q414" s="468"/>
      <c r="R414" s="468"/>
      <c r="S414" s="468"/>
      <c r="T414" s="468"/>
      <c r="U414" s="468"/>
      <c r="V414" s="468"/>
      <c r="W414" s="468"/>
      <c r="X414" s="468"/>
      <c r="Y414" s="468"/>
      <c r="Z414" s="468">
        <v>60346</v>
      </c>
      <c r="AA414" s="468"/>
      <c r="AB414" s="468"/>
      <c r="AC414" s="468"/>
      <c r="AD414" s="468"/>
      <c r="AE414" s="468"/>
      <c r="AF414" s="468"/>
      <c r="AG414" s="468"/>
      <c r="AH414" s="468"/>
      <c r="AI414" s="468"/>
      <c r="AJ414" s="468">
        <v>18039</v>
      </c>
      <c r="AK414" s="468"/>
      <c r="AL414" s="468"/>
      <c r="AM414" s="468"/>
      <c r="AN414" s="468"/>
      <c r="AO414" s="468"/>
      <c r="AP414" s="468"/>
      <c r="AQ414" s="208">
        <f t="shared" si="2"/>
        <v>398</v>
      </c>
      <c r="AR414" s="209">
        <f t="shared" si="6"/>
        <v>0.51034146716760487</v>
      </c>
      <c r="AS414" s="207">
        <v>2017</v>
      </c>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EC414" s="109"/>
      <c r="ED414" s="155">
        <v>2017</v>
      </c>
      <c r="EE414" s="158">
        <v>78385</v>
      </c>
      <c r="EF414" s="158">
        <v>571733</v>
      </c>
      <c r="EG414" s="158">
        <v>49291609</v>
      </c>
      <c r="EH414" s="161" t="s">
        <v>826</v>
      </c>
      <c r="EI414" s="162">
        <f t="shared" si="7"/>
        <v>5.1034146716759654E-3</v>
      </c>
      <c r="EJ414" s="162">
        <f t="shared" si="7"/>
        <v>5.6762813409181323E-3</v>
      </c>
      <c r="EK414" s="162">
        <f t="shared" si="7"/>
        <v>1.1157468162400486E-2</v>
      </c>
      <c r="EL414" s="109"/>
      <c r="EM414" s="109"/>
      <c r="EN414" s="109"/>
    </row>
    <row r="415" spans="4:144" ht="14.25" customHeight="1" x14ac:dyDescent="0.35">
      <c r="D415" s="424">
        <v>2017</v>
      </c>
      <c r="E415" s="425"/>
      <c r="F415" s="425"/>
      <c r="G415" s="425"/>
      <c r="H415" s="425"/>
      <c r="I415" s="425"/>
      <c r="J415" s="425"/>
      <c r="K415" s="425"/>
      <c r="L415" s="425"/>
      <c r="M415" s="425"/>
      <c r="N415" s="425"/>
      <c r="O415" s="426"/>
      <c r="P415" s="468">
        <v>72783</v>
      </c>
      <c r="Q415" s="468"/>
      <c r="R415" s="468"/>
      <c r="S415" s="468"/>
      <c r="T415" s="468"/>
      <c r="U415" s="468"/>
      <c r="V415" s="468"/>
      <c r="W415" s="468"/>
      <c r="X415" s="468"/>
      <c r="Y415" s="468"/>
      <c r="Z415" s="468">
        <v>56505</v>
      </c>
      <c r="AA415" s="468"/>
      <c r="AB415" s="468"/>
      <c r="AC415" s="468"/>
      <c r="AD415" s="468"/>
      <c r="AE415" s="468"/>
      <c r="AF415" s="468"/>
      <c r="AG415" s="468"/>
      <c r="AH415" s="468"/>
      <c r="AI415" s="468"/>
      <c r="AJ415" s="468">
        <v>16278</v>
      </c>
      <c r="AK415" s="468"/>
      <c r="AL415" s="468"/>
      <c r="AM415" s="468"/>
      <c r="AN415" s="468"/>
      <c r="AO415" s="468"/>
      <c r="AP415" s="468"/>
      <c r="AQ415" s="208">
        <f t="shared" si="2"/>
        <v>-5602</v>
      </c>
      <c r="AR415" s="209">
        <f t="shared" si="6"/>
        <v>-7.1467755310327234</v>
      </c>
      <c r="AS415" s="207">
        <v>2018</v>
      </c>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EC415" s="109"/>
      <c r="ED415" s="155">
        <v>2018</v>
      </c>
      <c r="EE415" s="158">
        <v>78779</v>
      </c>
      <c r="EF415" s="158">
        <v>575010</v>
      </c>
      <c r="EG415" s="158">
        <v>49834240</v>
      </c>
      <c r="EH415" s="161" t="s">
        <v>914</v>
      </c>
      <c r="EI415" s="162">
        <f>+EE415/EE414-1</f>
        <v>5.026471901511842E-3</v>
      </c>
      <c r="EJ415" s="162">
        <f>+EF415/EF414-1</f>
        <v>5.731696438722178E-3</v>
      </c>
      <c r="EK415" s="162">
        <f>+EG415/EG414-1</f>
        <v>1.1008587688829508E-2</v>
      </c>
      <c r="EL415" s="109"/>
      <c r="EM415" s="109"/>
      <c r="EN415" s="109"/>
    </row>
    <row r="416" spans="4:144" ht="14.25" customHeight="1" x14ac:dyDescent="0.35">
      <c r="D416" s="424">
        <v>2018</v>
      </c>
      <c r="E416" s="425"/>
      <c r="F416" s="425"/>
      <c r="G416" s="425"/>
      <c r="H416" s="425"/>
      <c r="I416" s="425"/>
      <c r="J416" s="425"/>
      <c r="K416" s="425"/>
      <c r="L416" s="425"/>
      <c r="M416" s="425"/>
      <c r="N416" s="425"/>
      <c r="O416" s="426"/>
      <c r="P416" s="468">
        <v>73872</v>
      </c>
      <c r="Q416" s="468"/>
      <c r="R416" s="468"/>
      <c r="S416" s="468"/>
      <c r="T416" s="468"/>
      <c r="U416" s="468"/>
      <c r="V416" s="468"/>
      <c r="W416" s="468"/>
      <c r="X416" s="468"/>
      <c r="Y416" s="468"/>
      <c r="Z416" s="468">
        <v>57489</v>
      </c>
      <c r="AA416" s="468"/>
      <c r="AB416" s="468"/>
      <c r="AC416" s="468"/>
      <c r="AD416" s="468"/>
      <c r="AE416" s="468"/>
      <c r="AF416" s="468"/>
      <c r="AG416" s="468"/>
      <c r="AH416" s="468"/>
      <c r="AI416" s="468"/>
      <c r="AJ416" s="468">
        <v>16383</v>
      </c>
      <c r="AK416" s="468"/>
      <c r="AL416" s="468"/>
      <c r="AM416" s="468"/>
      <c r="AN416" s="468"/>
      <c r="AO416" s="468"/>
      <c r="AP416" s="468"/>
      <c r="AQ416" s="208">
        <f t="shared" si="2"/>
        <v>1089</v>
      </c>
      <c r="AR416" s="209">
        <f t="shared" si="6"/>
        <v>1.4962285149004575</v>
      </c>
      <c r="AS416" s="207">
        <v>2019</v>
      </c>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EC416" s="109"/>
      <c r="ED416" s="155"/>
      <c r="EE416" s="158"/>
      <c r="EF416" s="158"/>
      <c r="EG416" s="158"/>
      <c r="EH416" s="161"/>
      <c r="EI416" s="162"/>
      <c r="EJ416" s="162"/>
      <c r="EK416" s="162"/>
      <c r="EL416" s="109"/>
      <c r="EM416" s="109"/>
      <c r="EN416" s="109"/>
    </row>
    <row r="417" spans="4:144" ht="14.25" customHeight="1" x14ac:dyDescent="0.35">
      <c r="D417" s="424">
        <v>2019</v>
      </c>
      <c r="E417" s="425"/>
      <c r="F417" s="425"/>
      <c r="G417" s="425"/>
      <c r="H417" s="425"/>
      <c r="I417" s="425"/>
      <c r="J417" s="425"/>
      <c r="K417" s="425"/>
      <c r="L417" s="425"/>
      <c r="M417" s="425"/>
      <c r="N417" s="425"/>
      <c r="O417" s="426"/>
      <c r="P417" s="468">
        <v>74890</v>
      </c>
      <c r="Q417" s="468"/>
      <c r="R417" s="468"/>
      <c r="S417" s="468"/>
      <c r="T417" s="468"/>
      <c r="U417" s="468"/>
      <c r="V417" s="468"/>
      <c r="W417" s="468"/>
      <c r="X417" s="468"/>
      <c r="Y417" s="468"/>
      <c r="Z417" s="468">
        <f>28419+30007</f>
        <v>58426</v>
      </c>
      <c r="AA417" s="468"/>
      <c r="AB417" s="468"/>
      <c r="AC417" s="468"/>
      <c r="AD417" s="468"/>
      <c r="AE417" s="468"/>
      <c r="AF417" s="468"/>
      <c r="AG417" s="468"/>
      <c r="AH417" s="468"/>
      <c r="AI417" s="468"/>
      <c r="AJ417" s="468">
        <f>8369+8095</f>
        <v>16464</v>
      </c>
      <c r="AK417" s="468"/>
      <c r="AL417" s="468"/>
      <c r="AM417" s="468"/>
      <c r="AN417" s="468"/>
      <c r="AO417" s="468"/>
      <c r="AP417" s="468"/>
      <c r="AQ417" s="208">
        <f t="shared" si="2"/>
        <v>1018</v>
      </c>
      <c r="AR417" s="209">
        <f t="shared" si="6"/>
        <v>1.3780593458956032</v>
      </c>
      <c r="AS417" s="207">
        <v>2020</v>
      </c>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EC417" s="109"/>
      <c r="ED417" s="155"/>
      <c r="EE417" s="158"/>
      <c r="EF417" s="158"/>
      <c r="EG417" s="158"/>
      <c r="EH417" s="161"/>
      <c r="EI417" s="162"/>
      <c r="EJ417" s="162"/>
      <c r="EK417" s="162"/>
      <c r="EL417" s="109"/>
      <c r="EM417" s="109"/>
      <c r="EN417" s="109"/>
    </row>
    <row r="418" spans="4:144" ht="14.25" customHeight="1" x14ac:dyDescent="0.35">
      <c r="D418" s="424">
        <v>2020</v>
      </c>
      <c r="E418" s="425"/>
      <c r="F418" s="425"/>
      <c r="G418" s="425"/>
      <c r="H418" s="425"/>
      <c r="I418" s="425"/>
      <c r="J418" s="425"/>
      <c r="K418" s="425"/>
      <c r="L418" s="425"/>
      <c r="M418" s="425"/>
      <c r="N418" s="425"/>
      <c r="O418" s="426"/>
      <c r="P418" s="468">
        <v>75796</v>
      </c>
      <c r="Q418" s="468"/>
      <c r="R418" s="468"/>
      <c r="S418" s="468"/>
      <c r="T418" s="468"/>
      <c r="U418" s="468"/>
      <c r="V418" s="468"/>
      <c r="W418" s="468"/>
      <c r="X418" s="468"/>
      <c r="Y418" s="468"/>
      <c r="Z418" s="468">
        <v>59402</v>
      </c>
      <c r="AA418" s="468"/>
      <c r="AB418" s="468"/>
      <c r="AC418" s="468"/>
      <c r="AD418" s="468"/>
      <c r="AE418" s="468"/>
      <c r="AF418" s="468"/>
      <c r="AG418" s="468"/>
      <c r="AH418" s="468"/>
      <c r="AI418" s="468"/>
      <c r="AJ418" s="468">
        <v>16394</v>
      </c>
      <c r="AK418" s="468"/>
      <c r="AL418" s="468"/>
      <c r="AM418" s="468"/>
      <c r="AN418" s="468"/>
      <c r="AO418" s="468"/>
      <c r="AP418" s="468"/>
      <c r="AQ418" s="208">
        <f t="shared" si="2"/>
        <v>906</v>
      </c>
      <c r="AR418" s="209">
        <f t="shared" si="6"/>
        <v>1.2097743356923487</v>
      </c>
      <c r="AS418" s="207">
        <v>2021</v>
      </c>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EC418" s="109"/>
      <c r="ED418" s="155"/>
      <c r="EE418" s="158"/>
      <c r="EF418" s="158"/>
      <c r="EG418" s="158"/>
      <c r="EH418" s="161"/>
      <c r="EI418" s="162"/>
      <c r="EJ418" s="162"/>
      <c r="EK418" s="162"/>
      <c r="EL418" s="109"/>
      <c r="EM418" s="109"/>
      <c r="EN418" s="109"/>
    </row>
    <row r="419" spans="4:144" ht="14.25" customHeight="1" x14ac:dyDescent="0.35">
      <c r="D419" s="424">
        <v>2021</v>
      </c>
      <c r="E419" s="425"/>
      <c r="F419" s="425"/>
      <c r="G419" s="425"/>
      <c r="H419" s="425"/>
      <c r="I419" s="425"/>
      <c r="J419" s="425"/>
      <c r="K419" s="425"/>
      <c r="L419" s="425"/>
      <c r="M419" s="425"/>
      <c r="N419" s="425"/>
      <c r="O419" s="426"/>
      <c r="P419" s="468">
        <v>75155</v>
      </c>
      <c r="Q419" s="468"/>
      <c r="R419" s="468"/>
      <c r="S419" s="468"/>
      <c r="T419" s="468"/>
      <c r="U419" s="468"/>
      <c r="V419" s="468"/>
      <c r="W419" s="468"/>
      <c r="X419" s="468"/>
      <c r="Y419" s="468"/>
      <c r="Z419" s="468">
        <v>58896</v>
      </c>
      <c r="AA419" s="468"/>
      <c r="AB419" s="468"/>
      <c r="AC419" s="468"/>
      <c r="AD419" s="468"/>
      <c r="AE419" s="468"/>
      <c r="AF419" s="468"/>
      <c r="AG419" s="468"/>
      <c r="AH419" s="468"/>
      <c r="AI419" s="468"/>
      <c r="AJ419" s="468">
        <v>16259</v>
      </c>
      <c r="AK419" s="468"/>
      <c r="AL419" s="468"/>
      <c r="AM419" s="468"/>
      <c r="AN419" s="468"/>
      <c r="AO419" s="468"/>
      <c r="AP419" s="468"/>
      <c r="AR419" s="8" t="s">
        <v>135</v>
      </c>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EC419" s="109"/>
      <c r="ED419" s="155"/>
      <c r="EE419" s="158"/>
      <c r="EF419" s="158"/>
      <c r="EG419" s="158"/>
      <c r="EH419" s="161"/>
      <c r="EI419" s="162"/>
      <c r="EJ419" s="162"/>
      <c r="EK419" s="162"/>
      <c r="EL419" s="109"/>
      <c r="EM419" s="109"/>
      <c r="EN419" s="109"/>
    </row>
    <row r="420" spans="4:144" ht="14.25" customHeight="1" x14ac:dyDescent="0.35">
      <c r="D420" s="469">
        <v>2022</v>
      </c>
      <c r="E420" s="469"/>
      <c r="F420" s="469"/>
      <c r="G420" s="469"/>
      <c r="H420" s="469"/>
      <c r="I420" s="469"/>
      <c r="J420" s="469"/>
      <c r="K420" s="469"/>
      <c r="L420" s="469"/>
      <c r="M420" s="469"/>
      <c r="N420" s="469"/>
      <c r="O420" s="469"/>
      <c r="P420" s="468">
        <v>75532</v>
      </c>
      <c r="Q420" s="468"/>
      <c r="R420" s="468"/>
      <c r="S420" s="468"/>
      <c r="T420" s="468"/>
      <c r="U420" s="468"/>
      <c r="V420" s="468"/>
      <c r="W420" s="468"/>
      <c r="X420" s="468"/>
      <c r="Y420" s="468"/>
      <c r="Z420" s="468">
        <v>59212</v>
      </c>
      <c r="AA420" s="468"/>
      <c r="AB420" s="468"/>
      <c r="AC420" s="468"/>
      <c r="AD420" s="468"/>
      <c r="AE420" s="468"/>
      <c r="AF420" s="468"/>
      <c r="AG420" s="468"/>
      <c r="AH420" s="468"/>
      <c r="AI420" s="468"/>
      <c r="AJ420" s="468">
        <v>16320</v>
      </c>
      <c r="AK420" s="468"/>
      <c r="AL420" s="468"/>
      <c r="AM420" s="468"/>
      <c r="AN420" s="468"/>
      <c r="AO420" s="468"/>
      <c r="AP420" s="468"/>
      <c r="AR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EC420" s="109"/>
      <c r="ED420" s="155"/>
      <c r="EE420" s="158"/>
      <c r="EF420" s="158"/>
      <c r="EG420" s="158"/>
      <c r="EH420" s="161"/>
      <c r="EI420" s="162"/>
      <c r="EJ420" s="162"/>
      <c r="EK420" s="162"/>
      <c r="EL420" s="109"/>
      <c r="EM420" s="109"/>
      <c r="EN420" s="109"/>
    </row>
    <row r="421" spans="4:144" ht="14.25" customHeight="1" x14ac:dyDescent="0.35">
      <c r="D421" s="469">
        <v>2023</v>
      </c>
      <c r="E421" s="469"/>
      <c r="F421" s="469"/>
      <c r="G421" s="469"/>
      <c r="H421" s="469"/>
      <c r="I421" s="469"/>
      <c r="J421" s="469"/>
      <c r="K421" s="469"/>
      <c r="L421" s="469"/>
      <c r="M421" s="469"/>
      <c r="N421" s="469"/>
      <c r="O421" s="469"/>
      <c r="P421" s="468">
        <v>75979</v>
      </c>
      <c r="Q421" s="468"/>
      <c r="R421" s="468"/>
      <c r="S421" s="468"/>
      <c r="T421" s="468"/>
      <c r="U421" s="468"/>
      <c r="V421" s="468"/>
      <c r="W421" s="468"/>
      <c r="X421" s="468"/>
      <c r="Y421" s="468"/>
      <c r="Z421" s="468">
        <v>50504</v>
      </c>
      <c r="AA421" s="468"/>
      <c r="AB421" s="468"/>
      <c r="AC421" s="468"/>
      <c r="AD421" s="468"/>
      <c r="AE421" s="468"/>
      <c r="AF421" s="468"/>
      <c r="AG421" s="468"/>
      <c r="AH421" s="468"/>
      <c r="AI421" s="468"/>
      <c r="AJ421" s="468">
        <v>16475</v>
      </c>
      <c r="AK421" s="468"/>
      <c r="AL421" s="468"/>
      <c r="AM421" s="468"/>
      <c r="AN421" s="468"/>
      <c r="AO421" s="468"/>
      <c r="AP421" s="468"/>
      <c r="AR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EC421" s="109"/>
      <c r="ED421" s="155"/>
      <c r="EE421" s="158"/>
      <c r="EF421" s="158"/>
      <c r="EG421" s="158"/>
      <c r="EH421" s="161"/>
      <c r="EI421" s="162"/>
      <c r="EJ421" s="162"/>
      <c r="EK421" s="162"/>
      <c r="EL421" s="109"/>
      <c r="EM421" s="109"/>
      <c r="EN421" s="109"/>
    </row>
    <row r="422" spans="4:144" ht="14.25" customHeight="1" x14ac:dyDescent="0.35">
      <c r="D422" s="413" t="s">
        <v>136</v>
      </c>
      <c r="E422" s="414"/>
      <c r="F422" s="282"/>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c r="AI422" s="282"/>
      <c r="AJ422" s="282"/>
      <c r="AK422" s="282"/>
      <c r="AL422" s="282"/>
      <c r="AM422" s="282"/>
      <c r="AN422" s="282"/>
      <c r="AO422" s="282"/>
      <c r="AP422" s="282"/>
      <c r="AQ422" s="7"/>
      <c r="AR422" s="7"/>
      <c r="AS422" s="7"/>
      <c r="AT422" s="7"/>
      <c r="AU422" s="7"/>
      <c r="AV422" s="7"/>
      <c r="AW422" s="7"/>
      <c r="AX422" s="7"/>
      <c r="AY422" s="7"/>
      <c r="AZ422" s="7"/>
      <c r="BA422" s="7"/>
      <c r="BB422" s="7"/>
      <c r="BC422" s="7"/>
      <c r="BD422" s="7"/>
      <c r="BE422" s="7"/>
      <c r="BF422" s="7"/>
      <c r="BG422" s="7"/>
      <c r="BH422" s="7"/>
      <c r="BI422" s="7"/>
      <c r="BJ422" s="7"/>
      <c r="BK422" s="7"/>
      <c r="BL422" s="7"/>
      <c r="EC422" s="109"/>
      <c r="ED422" s="744" t="s">
        <v>194</v>
      </c>
      <c r="EE422" s="744"/>
      <c r="EF422" s="744"/>
      <c r="EG422" s="109"/>
      <c r="EH422" s="109"/>
      <c r="EI422" s="109"/>
      <c r="EJ422" s="109"/>
      <c r="EK422" s="109"/>
      <c r="EL422" s="109"/>
      <c r="EM422" s="109"/>
      <c r="EN422" s="109"/>
    </row>
    <row r="423" spans="4:144" ht="14.25" customHeight="1" x14ac:dyDescent="0.35">
      <c r="D423" s="282" t="s">
        <v>1227</v>
      </c>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82"/>
      <c r="AE423" s="282"/>
      <c r="AF423" s="282"/>
      <c r="AG423" s="282"/>
      <c r="AH423" s="282"/>
      <c r="AI423" s="282"/>
      <c r="AJ423" s="282"/>
      <c r="AK423" s="282"/>
      <c r="AL423" s="282"/>
      <c r="AM423" s="282"/>
      <c r="AN423" s="282"/>
      <c r="AO423" s="282"/>
      <c r="AP423" s="282"/>
      <c r="AQ423" s="7"/>
      <c r="AR423" s="7"/>
      <c r="AS423" s="7"/>
      <c r="AT423" s="7"/>
      <c r="AU423" s="7"/>
      <c r="AV423" s="7"/>
      <c r="AW423" s="7"/>
      <c r="AX423" s="7"/>
      <c r="AY423" s="7"/>
      <c r="AZ423" s="7"/>
      <c r="BA423" s="7"/>
      <c r="BB423" s="7"/>
      <c r="BC423" s="7"/>
      <c r="BD423" s="7"/>
      <c r="BE423" s="7"/>
      <c r="BF423" s="7"/>
      <c r="BG423" s="7"/>
      <c r="BH423" s="7"/>
      <c r="BI423" s="7"/>
      <c r="BJ423" s="7"/>
      <c r="BK423" s="7"/>
      <c r="BL423" s="7"/>
      <c r="EC423" s="109"/>
      <c r="ED423" s="163" t="s">
        <v>157</v>
      </c>
      <c r="EE423" s="163" t="s">
        <v>158</v>
      </c>
      <c r="EF423" s="163" t="s">
        <v>159</v>
      </c>
      <c r="EG423" s="109"/>
      <c r="EH423" s="109"/>
      <c r="EI423" s="109"/>
      <c r="EJ423" s="109"/>
      <c r="EK423" s="109"/>
      <c r="EL423" s="109"/>
      <c r="EM423" s="109"/>
      <c r="EN423" s="109"/>
    </row>
    <row r="424" spans="4:144" ht="14.25" customHeight="1" x14ac:dyDescent="0.35">
      <c r="D424" s="282"/>
      <c r="E424" s="282"/>
      <c r="EC424" s="109"/>
      <c r="ED424" s="164" t="str">
        <f t="shared" ref="ED424:ED440" si="8">+D428</f>
        <v>0-4</v>
      </c>
      <c r="EE424" s="165">
        <f t="shared" ref="EE424:EE440" si="9">+AB428/$Q$427</f>
        <v>3.0804591797426745E-2</v>
      </c>
      <c r="EF424" s="165">
        <f t="shared" ref="EF424:EF440" si="10">-AL428/$Q$427</f>
        <v>-2.8698733917152469E-2</v>
      </c>
      <c r="EG424" s="109"/>
      <c r="EH424" s="109"/>
      <c r="EI424" s="109"/>
      <c r="EJ424" s="109"/>
      <c r="EK424" s="109"/>
      <c r="EL424" s="109"/>
      <c r="EM424" s="109"/>
      <c r="EN424" s="109"/>
    </row>
    <row r="425" spans="4:144" ht="14.25" customHeight="1" x14ac:dyDescent="0.35">
      <c r="F425" s="336"/>
      <c r="G425" s="336"/>
      <c r="H425" s="336"/>
      <c r="I425" s="336"/>
      <c r="J425" s="336"/>
      <c r="K425" s="336"/>
      <c r="L425" s="336"/>
      <c r="M425" s="336"/>
      <c r="N425" s="336"/>
      <c r="O425" s="336"/>
      <c r="P425" s="336"/>
      <c r="Q425" s="476" t="s">
        <v>117</v>
      </c>
      <c r="R425" s="476"/>
      <c r="S425" s="476"/>
      <c r="T425" s="476"/>
      <c r="U425" s="476"/>
      <c r="V425" s="476"/>
      <c r="W425" s="476"/>
      <c r="X425" s="476"/>
      <c r="Y425" s="476"/>
      <c r="Z425" s="476"/>
      <c r="AA425" s="476"/>
      <c r="AB425" s="476" t="s">
        <v>155</v>
      </c>
      <c r="AC425" s="476"/>
      <c r="AD425" s="476"/>
      <c r="AE425" s="476"/>
      <c r="AF425" s="476"/>
      <c r="AG425" s="476"/>
      <c r="AH425" s="476"/>
      <c r="AI425" s="476"/>
      <c r="AJ425" s="476"/>
      <c r="AK425" s="476"/>
      <c r="AL425" s="190" t="s">
        <v>156</v>
      </c>
      <c r="AM425" s="191"/>
      <c r="AN425" s="191"/>
      <c r="AO425" s="191"/>
      <c r="AP425" s="192"/>
      <c r="EC425" s="109"/>
      <c r="ED425" s="164" t="str">
        <f t="shared" si="8"/>
        <v>5-9</v>
      </c>
      <c r="EE425" s="165">
        <f t="shared" si="9"/>
        <v>3.2204216851999277E-2</v>
      </c>
      <c r="EF425" s="165">
        <f t="shared" si="10"/>
        <v>-3.0894475975243328E-2</v>
      </c>
      <c r="EG425" s="109"/>
      <c r="EH425" s="109"/>
      <c r="EI425" s="109"/>
      <c r="EJ425" s="109"/>
      <c r="EK425" s="109"/>
      <c r="EL425" s="109"/>
      <c r="EM425" s="109"/>
      <c r="EN425" s="109"/>
    </row>
    <row r="426" spans="4:144" ht="14.25" customHeight="1" x14ac:dyDescent="0.35">
      <c r="D426" s="816" t="s">
        <v>154</v>
      </c>
      <c r="E426" s="817"/>
      <c r="F426" s="817"/>
      <c r="G426" s="817"/>
      <c r="H426" s="817"/>
      <c r="I426" s="817"/>
      <c r="J426" s="817"/>
      <c r="K426" s="817"/>
      <c r="L426" s="817"/>
      <c r="M426" s="817"/>
      <c r="N426" s="817"/>
      <c r="O426" s="817"/>
      <c r="P426" s="818"/>
      <c r="Q426" s="476"/>
      <c r="R426" s="476"/>
      <c r="S426" s="476"/>
      <c r="T426" s="476"/>
      <c r="U426" s="476"/>
      <c r="V426" s="476"/>
      <c r="W426" s="476"/>
      <c r="X426" s="476"/>
      <c r="Y426" s="476"/>
      <c r="Z426" s="476"/>
      <c r="AA426" s="476"/>
      <c r="AB426" s="476"/>
      <c r="AC426" s="476"/>
      <c r="AD426" s="476"/>
      <c r="AE426" s="476"/>
      <c r="AF426" s="476"/>
      <c r="AG426" s="476"/>
      <c r="AH426" s="476"/>
      <c r="AI426" s="476"/>
      <c r="AJ426" s="476"/>
      <c r="AK426" s="476"/>
      <c r="AL426" s="193"/>
      <c r="AM426" s="194"/>
      <c r="AN426" s="194"/>
      <c r="AO426" s="194"/>
      <c r="AP426" s="195"/>
      <c r="EC426" s="109"/>
      <c r="ED426" s="164" t="str">
        <f t="shared" si="8"/>
        <v>10-14</v>
      </c>
      <c r="EE426" s="165">
        <f t="shared" si="9"/>
        <v>3.2101492077351752E-2</v>
      </c>
      <c r="EF426" s="165">
        <f t="shared" si="10"/>
        <v>-3.1215490896016846E-2</v>
      </c>
      <c r="EG426" s="109"/>
      <c r="EH426" s="109"/>
      <c r="EI426" s="109"/>
      <c r="EJ426" s="109"/>
      <c r="EK426" s="109"/>
      <c r="EL426" s="109"/>
      <c r="EM426" s="109"/>
      <c r="EN426" s="109"/>
    </row>
    <row r="427" spans="4:144" ht="14.25" customHeight="1" x14ac:dyDescent="0.35">
      <c r="D427" s="822" t="s">
        <v>117</v>
      </c>
      <c r="E427" s="823"/>
      <c r="F427" s="823"/>
      <c r="G427" s="823"/>
      <c r="H427" s="823"/>
      <c r="I427" s="823"/>
      <c r="J427" s="823"/>
      <c r="K427" s="823"/>
      <c r="L427" s="823"/>
      <c r="M427" s="823"/>
      <c r="N427" s="823"/>
      <c r="O427" s="823"/>
      <c r="P427" s="824"/>
      <c r="Q427" s="415">
        <f t="shared" ref="Q427:Q434" si="11">AB427+AL427</f>
        <v>77878</v>
      </c>
      <c r="R427" s="416"/>
      <c r="S427" s="416"/>
      <c r="T427" s="416"/>
      <c r="U427" s="416"/>
      <c r="V427" s="416"/>
      <c r="W427" s="416"/>
      <c r="X427" s="416"/>
      <c r="Y427" s="416"/>
      <c r="Z427" s="416"/>
      <c r="AA427" s="417"/>
      <c r="AB427" s="415">
        <f>SUM(AB428:AK444)</f>
        <v>38309</v>
      </c>
      <c r="AC427" s="416"/>
      <c r="AD427" s="416"/>
      <c r="AE427" s="416"/>
      <c r="AF427" s="416"/>
      <c r="AG427" s="416"/>
      <c r="AH427" s="416"/>
      <c r="AI427" s="416"/>
      <c r="AJ427" s="416"/>
      <c r="AK427" s="417"/>
      <c r="AL427" s="415">
        <f>SUM(AL428:AL444)</f>
        <v>39569</v>
      </c>
      <c r="AM427" s="416"/>
      <c r="AN427" s="416"/>
      <c r="AO427" s="416"/>
      <c r="AP427" s="417"/>
      <c r="EC427" s="109"/>
      <c r="ED427" s="164" t="str">
        <f t="shared" si="8"/>
        <v>15-19</v>
      </c>
      <c r="EE427" s="165">
        <f t="shared" si="9"/>
        <v>3.4798017411849305E-2</v>
      </c>
      <c r="EF427" s="165">
        <f t="shared" si="10"/>
        <v>-3.339839235727677E-2</v>
      </c>
      <c r="EG427" s="109"/>
      <c r="EH427" s="109"/>
      <c r="EI427" s="109"/>
      <c r="EJ427" s="109"/>
      <c r="EK427" s="109"/>
      <c r="EL427" s="109"/>
      <c r="EM427" s="109"/>
      <c r="EN427" s="109"/>
    </row>
    <row r="428" spans="4:144" ht="14.25" customHeight="1" x14ac:dyDescent="0.35">
      <c r="D428" s="822" t="s">
        <v>137</v>
      </c>
      <c r="E428" s="823"/>
      <c r="F428" s="823"/>
      <c r="G428" s="823"/>
      <c r="H428" s="823"/>
      <c r="I428" s="823"/>
      <c r="J428" s="823"/>
      <c r="K428" s="823"/>
      <c r="L428" s="823"/>
      <c r="M428" s="823"/>
      <c r="N428" s="823"/>
      <c r="O428" s="823"/>
      <c r="P428" s="824"/>
      <c r="Q428" s="415">
        <f t="shared" si="11"/>
        <v>4634</v>
      </c>
      <c r="R428" s="416"/>
      <c r="S428" s="416"/>
      <c r="T428" s="416"/>
      <c r="U428" s="416"/>
      <c r="V428" s="416"/>
      <c r="W428" s="416"/>
      <c r="X428" s="416"/>
      <c r="Y428" s="416"/>
      <c r="Z428" s="416"/>
      <c r="AA428" s="417"/>
      <c r="AB428" s="634">
        <v>2399</v>
      </c>
      <c r="AC428" s="635"/>
      <c r="AD428" s="635"/>
      <c r="AE428" s="635"/>
      <c r="AF428" s="635"/>
      <c r="AG428" s="635"/>
      <c r="AH428" s="635"/>
      <c r="AI428" s="635"/>
      <c r="AJ428" s="635"/>
      <c r="AK428" s="636"/>
      <c r="AL428" s="415">
        <v>2235</v>
      </c>
      <c r="AM428" s="416"/>
      <c r="AN428" s="416"/>
      <c r="AO428" s="416"/>
      <c r="AP428" s="417"/>
      <c r="EC428" s="109"/>
      <c r="ED428" s="164" t="str">
        <f t="shared" si="8"/>
        <v>20-24</v>
      </c>
      <c r="EE428" s="165">
        <f t="shared" si="9"/>
        <v>3.8496109299160225E-2</v>
      </c>
      <c r="EF428" s="165">
        <f t="shared" si="10"/>
        <v>-3.5696859190015154E-2</v>
      </c>
      <c r="EG428" s="109"/>
      <c r="EH428" s="109"/>
      <c r="EI428" s="109"/>
      <c r="EJ428" s="109"/>
      <c r="EK428" s="109"/>
      <c r="EL428" s="109"/>
      <c r="EM428" s="109"/>
      <c r="EN428" s="109"/>
    </row>
    <row r="429" spans="4:144" ht="14.25" customHeight="1" x14ac:dyDescent="0.35">
      <c r="D429" s="822" t="s">
        <v>138</v>
      </c>
      <c r="E429" s="823"/>
      <c r="F429" s="823"/>
      <c r="G429" s="823"/>
      <c r="H429" s="823"/>
      <c r="I429" s="823"/>
      <c r="J429" s="823"/>
      <c r="K429" s="823"/>
      <c r="L429" s="823"/>
      <c r="M429" s="823"/>
      <c r="N429" s="823"/>
      <c r="O429" s="823"/>
      <c r="P429" s="824"/>
      <c r="Q429" s="415">
        <f t="shared" si="11"/>
        <v>4914</v>
      </c>
      <c r="R429" s="416"/>
      <c r="S429" s="416"/>
      <c r="T429" s="416"/>
      <c r="U429" s="416"/>
      <c r="V429" s="416"/>
      <c r="W429" s="416"/>
      <c r="X429" s="416"/>
      <c r="Y429" s="416"/>
      <c r="Z429" s="416"/>
      <c r="AA429" s="417"/>
      <c r="AB429" s="634">
        <v>2508</v>
      </c>
      <c r="AC429" s="635"/>
      <c r="AD429" s="635"/>
      <c r="AE429" s="635"/>
      <c r="AF429" s="635"/>
      <c r="AG429" s="635"/>
      <c r="AH429" s="635"/>
      <c r="AI429" s="635"/>
      <c r="AJ429" s="635"/>
      <c r="AK429" s="636"/>
      <c r="AL429" s="415">
        <v>2406</v>
      </c>
      <c r="AM429" s="416"/>
      <c r="AN429" s="416"/>
      <c r="AO429" s="416"/>
      <c r="AP429" s="417"/>
      <c r="EC429" s="109"/>
      <c r="ED429" s="164" t="str">
        <f t="shared" si="8"/>
        <v>25-29</v>
      </c>
      <c r="EE429" s="165">
        <f t="shared" si="9"/>
        <v>3.9600400626621124E-2</v>
      </c>
      <c r="EF429" s="165">
        <f t="shared" si="10"/>
        <v>-3.6801150517476053E-2</v>
      </c>
      <c r="EG429" s="109"/>
      <c r="EH429" s="109"/>
      <c r="EI429" s="109"/>
      <c r="EJ429" s="109"/>
      <c r="EK429" s="109"/>
      <c r="EL429" s="109"/>
      <c r="EM429" s="109"/>
      <c r="EN429" s="109"/>
    </row>
    <row r="430" spans="4:144" ht="14.25" customHeight="1" x14ac:dyDescent="0.35">
      <c r="D430" s="822" t="s">
        <v>139</v>
      </c>
      <c r="E430" s="823"/>
      <c r="F430" s="823"/>
      <c r="G430" s="823"/>
      <c r="H430" s="823"/>
      <c r="I430" s="823"/>
      <c r="J430" s="823"/>
      <c r="K430" s="823"/>
      <c r="L430" s="823"/>
      <c r="M430" s="823"/>
      <c r="N430" s="823"/>
      <c r="O430" s="823"/>
      <c r="P430" s="824"/>
      <c r="Q430" s="415">
        <f t="shared" si="11"/>
        <v>4931</v>
      </c>
      <c r="R430" s="416"/>
      <c r="S430" s="416"/>
      <c r="T430" s="416"/>
      <c r="U430" s="416"/>
      <c r="V430" s="416"/>
      <c r="W430" s="416"/>
      <c r="X430" s="416"/>
      <c r="Y430" s="416"/>
      <c r="Z430" s="416"/>
      <c r="AA430" s="417"/>
      <c r="AB430" s="634">
        <v>2500</v>
      </c>
      <c r="AC430" s="635"/>
      <c r="AD430" s="635"/>
      <c r="AE430" s="635"/>
      <c r="AF430" s="635"/>
      <c r="AG430" s="635"/>
      <c r="AH430" s="635"/>
      <c r="AI430" s="635"/>
      <c r="AJ430" s="635"/>
      <c r="AK430" s="636"/>
      <c r="AL430" s="415">
        <v>2431</v>
      </c>
      <c r="AM430" s="416"/>
      <c r="AN430" s="416"/>
      <c r="AO430" s="416"/>
      <c r="AP430" s="417"/>
      <c r="EC430" s="109"/>
      <c r="ED430" s="164" t="str">
        <f t="shared" si="8"/>
        <v>30-34</v>
      </c>
      <c r="EE430" s="165">
        <f t="shared" si="9"/>
        <v>3.7199209019235215E-2</v>
      </c>
      <c r="EF430" s="165">
        <f t="shared" si="10"/>
        <v>-3.6403092015716891E-2</v>
      </c>
      <c r="EG430" s="109"/>
      <c r="EH430" s="109"/>
      <c r="EI430" s="109"/>
      <c r="EJ430" s="109"/>
      <c r="EK430" s="109"/>
      <c r="EL430" s="109"/>
      <c r="EM430" s="109"/>
      <c r="EN430" s="109"/>
    </row>
    <row r="431" spans="4:144" ht="14.25" customHeight="1" x14ac:dyDescent="0.35">
      <c r="D431" s="822" t="s">
        <v>140</v>
      </c>
      <c r="E431" s="823"/>
      <c r="F431" s="823"/>
      <c r="G431" s="823"/>
      <c r="H431" s="823"/>
      <c r="I431" s="823"/>
      <c r="J431" s="823"/>
      <c r="K431" s="823"/>
      <c r="L431" s="823"/>
      <c r="M431" s="823"/>
      <c r="N431" s="823"/>
      <c r="O431" s="823"/>
      <c r="P431" s="824"/>
      <c r="Q431" s="415">
        <f t="shared" si="11"/>
        <v>5311</v>
      </c>
      <c r="R431" s="416"/>
      <c r="S431" s="416"/>
      <c r="T431" s="416"/>
      <c r="U431" s="416"/>
      <c r="V431" s="416"/>
      <c r="W431" s="416"/>
      <c r="X431" s="416"/>
      <c r="Y431" s="416"/>
      <c r="Z431" s="416"/>
      <c r="AA431" s="417"/>
      <c r="AB431" s="634">
        <v>2710</v>
      </c>
      <c r="AC431" s="635"/>
      <c r="AD431" s="635"/>
      <c r="AE431" s="635"/>
      <c r="AF431" s="635"/>
      <c r="AG431" s="635"/>
      <c r="AH431" s="635"/>
      <c r="AI431" s="635"/>
      <c r="AJ431" s="635"/>
      <c r="AK431" s="636"/>
      <c r="AL431" s="415">
        <v>2601</v>
      </c>
      <c r="AM431" s="416"/>
      <c r="AN431" s="416"/>
      <c r="AO431" s="416"/>
      <c r="AP431" s="417"/>
      <c r="EC431" s="109"/>
      <c r="ED431" s="164" t="str">
        <f t="shared" si="8"/>
        <v>35-39</v>
      </c>
      <c r="EE431" s="165">
        <f t="shared" si="9"/>
        <v>3.3501117131924295E-2</v>
      </c>
      <c r="EF431" s="165">
        <f t="shared" si="10"/>
        <v>-3.3796450859035931E-2</v>
      </c>
      <c r="EG431" s="109"/>
      <c r="EH431" s="109"/>
      <c r="EI431" s="109"/>
      <c r="EJ431" s="109"/>
      <c r="EK431" s="109"/>
      <c r="EL431" s="109"/>
      <c r="EM431" s="109"/>
      <c r="EN431" s="109"/>
    </row>
    <row r="432" spans="4:144" ht="14.25" customHeight="1" x14ac:dyDescent="0.35">
      <c r="D432" s="822" t="s">
        <v>141</v>
      </c>
      <c r="E432" s="823"/>
      <c r="F432" s="823"/>
      <c r="G432" s="823"/>
      <c r="H432" s="823"/>
      <c r="I432" s="823"/>
      <c r="J432" s="823"/>
      <c r="K432" s="823"/>
      <c r="L432" s="823"/>
      <c r="M432" s="823"/>
      <c r="N432" s="823"/>
      <c r="O432" s="823"/>
      <c r="P432" s="824"/>
      <c r="Q432" s="415">
        <f t="shared" si="11"/>
        <v>5778</v>
      </c>
      <c r="R432" s="416"/>
      <c r="S432" s="416"/>
      <c r="T432" s="416"/>
      <c r="U432" s="416"/>
      <c r="V432" s="416"/>
      <c r="W432" s="416"/>
      <c r="X432" s="416"/>
      <c r="Y432" s="416"/>
      <c r="Z432" s="416"/>
      <c r="AA432" s="417"/>
      <c r="AB432" s="634">
        <v>2998</v>
      </c>
      <c r="AC432" s="635"/>
      <c r="AD432" s="635"/>
      <c r="AE432" s="635"/>
      <c r="AF432" s="635"/>
      <c r="AG432" s="635"/>
      <c r="AH432" s="635"/>
      <c r="AI432" s="635"/>
      <c r="AJ432" s="635"/>
      <c r="AK432" s="636"/>
      <c r="AL432" s="415">
        <v>2780</v>
      </c>
      <c r="AM432" s="416"/>
      <c r="AN432" s="416"/>
      <c r="AO432" s="416"/>
      <c r="AP432" s="417"/>
      <c r="EC432" s="109"/>
      <c r="ED432" s="164" t="str">
        <f t="shared" si="8"/>
        <v>40-44</v>
      </c>
      <c r="EE432" s="165">
        <f t="shared" si="9"/>
        <v>3.2705000128405971E-2</v>
      </c>
      <c r="EF432" s="165">
        <f t="shared" si="10"/>
        <v>-3.3501117131924295E-2</v>
      </c>
      <c r="EG432" s="109"/>
      <c r="EH432" s="109"/>
      <c r="EI432" s="109"/>
      <c r="EJ432" s="109"/>
      <c r="EK432" s="109"/>
      <c r="EL432" s="109"/>
      <c r="EM432" s="109"/>
      <c r="EN432" s="109"/>
    </row>
    <row r="433" spans="4:144" ht="14.25" customHeight="1" x14ac:dyDescent="0.35">
      <c r="D433" s="822" t="s">
        <v>142</v>
      </c>
      <c r="E433" s="823"/>
      <c r="F433" s="823"/>
      <c r="G433" s="823"/>
      <c r="H433" s="823"/>
      <c r="I433" s="823"/>
      <c r="J433" s="823"/>
      <c r="K433" s="823"/>
      <c r="L433" s="823"/>
      <c r="M433" s="823"/>
      <c r="N433" s="823"/>
      <c r="O433" s="823"/>
      <c r="P433" s="824"/>
      <c r="Q433" s="415">
        <f t="shared" si="11"/>
        <v>5950</v>
      </c>
      <c r="R433" s="416"/>
      <c r="S433" s="416"/>
      <c r="T433" s="416"/>
      <c r="U433" s="416"/>
      <c r="V433" s="416"/>
      <c r="W433" s="416"/>
      <c r="X433" s="416"/>
      <c r="Y433" s="416"/>
      <c r="Z433" s="416"/>
      <c r="AA433" s="417"/>
      <c r="AB433" s="634">
        <v>3084</v>
      </c>
      <c r="AC433" s="635"/>
      <c r="AD433" s="635"/>
      <c r="AE433" s="635"/>
      <c r="AF433" s="635"/>
      <c r="AG433" s="635"/>
      <c r="AH433" s="635"/>
      <c r="AI433" s="635"/>
      <c r="AJ433" s="635"/>
      <c r="AK433" s="636"/>
      <c r="AL433" s="415">
        <v>2866</v>
      </c>
      <c r="AM433" s="416"/>
      <c r="AN433" s="416"/>
      <c r="AO433" s="416"/>
      <c r="AP433" s="417"/>
      <c r="EC433" s="109"/>
      <c r="ED433" s="164" t="str">
        <f t="shared" si="8"/>
        <v>45-49</v>
      </c>
      <c r="EE433" s="165">
        <f t="shared" si="9"/>
        <v>2.8904183466447519E-2</v>
      </c>
      <c r="EF433" s="165">
        <f t="shared" si="10"/>
        <v>-3.0894475975243328E-2</v>
      </c>
      <c r="EG433" s="109"/>
      <c r="EH433" s="109"/>
      <c r="EI433" s="109"/>
      <c r="EJ433" s="109"/>
      <c r="EK433" s="109"/>
      <c r="EL433" s="109"/>
      <c r="EM433" s="109"/>
      <c r="EN433" s="109"/>
    </row>
    <row r="434" spans="4:144" ht="14.25" customHeight="1" x14ac:dyDescent="0.35">
      <c r="D434" s="822" t="s">
        <v>143</v>
      </c>
      <c r="E434" s="823"/>
      <c r="F434" s="823"/>
      <c r="G434" s="823"/>
      <c r="H434" s="823"/>
      <c r="I434" s="823"/>
      <c r="J434" s="823"/>
      <c r="K434" s="823"/>
      <c r="L434" s="823"/>
      <c r="M434" s="823"/>
      <c r="N434" s="823"/>
      <c r="O434" s="823"/>
      <c r="P434" s="824"/>
      <c r="Q434" s="415">
        <f t="shared" si="11"/>
        <v>5732</v>
      </c>
      <c r="R434" s="416"/>
      <c r="S434" s="416"/>
      <c r="T434" s="416"/>
      <c r="U434" s="416"/>
      <c r="V434" s="416"/>
      <c r="W434" s="416"/>
      <c r="X434" s="416"/>
      <c r="Y434" s="416"/>
      <c r="Z434" s="416"/>
      <c r="AA434" s="417"/>
      <c r="AB434" s="634">
        <v>2897</v>
      </c>
      <c r="AC434" s="635"/>
      <c r="AD434" s="635"/>
      <c r="AE434" s="635"/>
      <c r="AF434" s="635"/>
      <c r="AG434" s="635"/>
      <c r="AH434" s="635"/>
      <c r="AI434" s="635"/>
      <c r="AJ434" s="635"/>
      <c r="AK434" s="636"/>
      <c r="AL434" s="415">
        <v>2835</v>
      </c>
      <c r="AM434" s="416"/>
      <c r="AN434" s="416"/>
      <c r="AO434" s="416"/>
      <c r="AP434" s="417"/>
      <c r="EC434" s="109"/>
      <c r="ED434" s="164" t="str">
        <f t="shared" si="8"/>
        <v>50-54</v>
      </c>
      <c r="EE434" s="165">
        <f t="shared" si="9"/>
        <v>2.8005341688281671E-2</v>
      </c>
      <c r="EF434" s="165">
        <f t="shared" si="10"/>
        <v>-3.1806158350240116E-2</v>
      </c>
      <c r="EG434" s="109"/>
      <c r="EH434" s="109"/>
      <c r="EI434" s="109"/>
      <c r="EJ434" s="109"/>
      <c r="EK434" s="109"/>
      <c r="EL434" s="109"/>
      <c r="EM434" s="109"/>
      <c r="EN434" s="109"/>
    </row>
    <row r="435" spans="4:144" ht="14.25" customHeight="1" x14ac:dyDescent="0.35">
      <c r="D435" s="822" t="s">
        <v>144</v>
      </c>
      <c r="E435" s="823"/>
      <c r="F435" s="823"/>
      <c r="G435" s="823"/>
      <c r="H435" s="823"/>
      <c r="I435" s="823"/>
      <c r="J435" s="823"/>
      <c r="K435" s="823"/>
      <c r="L435" s="823"/>
      <c r="M435" s="823"/>
      <c r="N435" s="823"/>
      <c r="O435" s="823"/>
      <c r="P435" s="824"/>
      <c r="Q435" s="415">
        <f t="shared" ref="Q435:Q444" si="12">AB435+AL435</f>
        <v>5241</v>
      </c>
      <c r="R435" s="416"/>
      <c r="S435" s="416"/>
      <c r="T435" s="416"/>
      <c r="U435" s="416"/>
      <c r="V435" s="416"/>
      <c r="W435" s="416"/>
      <c r="X435" s="416"/>
      <c r="Y435" s="416"/>
      <c r="Z435" s="416"/>
      <c r="AA435" s="417"/>
      <c r="AB435" s="634">
        <v>2609</v>
      </c>
      <c r="AC435" s="635"/>
      <c r="AD435" s="635"/>
      <c r="AE435" s="635"/>
      <c r="AF435" s="635"/>
      <c r="AG435" s="635"/>
      <c r="AH435" s="635"/>
      <c r="AI435" s="635"/>
      <c r="AJ435" s="635"/>
      <c r="AK435" s="636"/>
      <c r="AL435" s="415">
        <v>2632</v>
      </c>
      <c r="AM435" s="416"/>
      <c r="AN435" s="416"/>
      <c r="AO435" s="416"/>
      <c r="AP435" s="417"/>
      <c r="EC435" s="109"/>
      <c r="ED435" s="164" t="str">
        <f t="shared" si="8"/>
        <v>55-59</v>
      </c>
      <c r="EE435" s="165">
        <f t="shared" si="9"/>
        <v>2.8801458691799994E-2</v>
      </c>
      <c r="EF435" s="165">
        <f t="shared" si="10"/>
        <v>-3.3103058630165133E-2</v>
      </c>
      <c r="EG435" s="109"/>
      <c r="EH435" s="109"/>
      <c r="EI435" s="109"/>
      <c r="EJ435" s="109"/>
      <c r="EK435" s="109"/>
      <c r="EL435" s="109"/>
      <c r="EM435" s="109"/>
      <c r="EN435" s="109"/>
    </row>
    <row r="436" spans="4:144" ht="14.25" customHeight="1" x14ac:dyDescent="0.35">
      <c r="D436" s="822" t="s">
        <v>145</v>
      </c>
      <c r="E436" s="823"/>
      <c r="F436" s="823"/>
      <c r="G436" s="823"/>
      <c r="H436" s="823"/>
      <c r="I436" s="823"/>
      <c r="J436" s="823"/>
      <c r="K436" s="823"/>
      <c r="L436" s="823"/>
      <c r="M436" s="823"/>
      <c r="N436" s="823"/>
      <c r="O436" s="823"/>
      <c r="P436" s="824"/>
      <c r="Q436" s="415">
        <f t="shared" si="12"/>
        <v>5156</v>
      </c>
      <c r="R436" s="416"/>
      <c r="S436" s="416"/>
      <c r="T436" s="416"/>
      <c r="U436" s="416"/>
      <c r="V436" s="416"/>
      <c r="W436" s="416"/>
      <c r="X436" s="416"/>
      <c r="Y436" s="416"/>
      <c r="Z436" s="416"/>
      <c r="AA436" s="417"/>
      <c r="AB436" s="634">
        <v>2547</v>
      </c>
      <c r="AC436" s="635"/>
      <c r="AD436" s="635"/>
      <c r="AE436" s="635"/>
      <c r="AF436" s="635"/>
      <c r="AG436" s="635"/>
      <c r="AH436" s="635"/>
      <c r="AI436" s="635"/>
      <c r="AJ436" s="635"/>
      <c r="AK436" s="636"/>
      <c r="AL436" s="415">
        <v>2609</v>
      </c>
      <c r="AM436" s="416"/>
      <c r="AN436" s="416"/>
      <c r="AO436" s="416"/>
      <c r="AP436" s="417"/>
      <c r="EC436" s="109"/>
      <c r="ED436" s="164" t="str">
        <f t="shared" si="8"/>
        <v>60-64</v>
      </c>
      <c r="EE436" s="165">
        <f t="shared" si="9"/>
        <v>2.7196384087932408E-2</v>
      </c>
      <c r="EF436" s="165">
        <f t="shared" si="10"/>
        <v>-3.1395259251650015E-2</v>
      </c>
      <c r="EG436" s="109"/>
      <c r="EH436" s="109"/>
      <c r="EI436" s="109"/>
      <c r="EJ436" s="109"/>
      <c r="EK436" s="109"/>
      <c r="EL436" s="109"/>
      <c r="EM436" s="109"/>
      <c r="EN436" s="109"/>
    </row>
    <row r="437" spans="4:144" ht="14.25" customHeight="1" x14ac:dyDescent="0.35">
      <c r="D437" s="822" t="s">
        <v>146</v>
      </c>
      <c r="E437" s="823"/>
      <c r="F437" s="823"/>
      <c r="G437" s="823"/>
      <c r="H437" s="823"/>
      <c r="I437" s="823"/>
      <c r="J437" s="823"/>
      <c r="K437" s="823"/>
      <c r="L437" s="823"/>
      <c r="M437" s="823"/>
      <c r="N437" s="823"/>
      <c r="O437" s="823"/>
      <c r="P437" s="824"/>
      <c r="Q437" s="415">
        <f t="shared" si="12"/>
        <v>4657</v>
      </c>
      <c r="R437" s="416"/>
      <c r="S437" s="416"/>
      <c r="T437" s="416"/>
      <c r="U437" s="416"/>
      <c r="V437" s="416"/>
      <c r="W437" s="416"/>
      <c r="X437" s="416"/>
      <c r="Y437" s="416"/>
      <c r="Z437" s="416"/>
      <c r="AA437" s="417"/>
      <c r="AB437" s="634">
        <v>2251</v>
      </c>
      <c r="AC437" s="635"/>
      <c r="AD437" s="635"/>
      <c r="AE437" s="635"/>
      <c r="AF437" s="635"/>
      <c r="AG437" s="635"/>
      <c r="AH437" s="635"/>
      <c r="AI437" s="635"/>
      <c r="AJ437" s="635"/>
      <c r="AK437" s="636"/>
      <c r="AL437" s="415">
        <v>2406</v>
      </c>
      <c r="AM437" s="416"/>
      <c r="AN437" s="416"/>
      <c r="AO437" s="416"/>
      <c r="AP437" s="417"/>
      <c r="EC437" s="109"/>
      <c r="ED437" s="164" t="str">
        <f t="shared" si="8"/>
        <v>65-69</v>
      </c>
      <c r="EE437" s="165">
        <f t="shared" si="9"/>
        <v>2.339556742597396E-2</v>
      </c>
      <c r="EF437" s="165">
        <f t="shared" si="10"/>
        <v>-2.7196384087932408E-2</v>
      </c>
      <c r="EG437" s="109"/>
      <c r="EH437" s="109"/>
      <c r="EI437" s="109"/>
      <c r="EJ437" s="109"/>
      <c r="EK437" s="109"/>
      <c r="EL437" s="109"/>
      <c r="EM437" s="109"/>
      <c r="EN437" s="109"/>
    </row>
    <row r="438" spans="4:144" ht="14.25" customHeight="1" x14ac:dyDescent="0.35">
      <c r="D438" s="822" t="s">
        <v>147</v>
      </c>
      <c r="E438" s="823"/>
      <c r="F438" s="823"/>
      <c r="G438" s="823"/>
      <c r="H438" s="823"/>
      <c r="I438" s="823"/>
      <c r="J438" s="823"/>
      <c r="K438" s="823"/>
      <c r="L438" s="823"/>
      <c r="M438" s="823"/>
      <c r="N438" s="823"/>
      <c r="O438" s="823"/>
      <c r="P438" s="824"/>
      <c r="Q438" s="415">
        <f t="shared" si="12"/>
        <v>4658</v>
      </c>
      <c r="R438" s="416"/>
      <c r="S438" s="416"/>
      <c r="T438" s="416"/>
      <c r="U438" s="416"/>
      <c r="V438" s="416"/>
      <c r="W438" s="416"/>
      <c r="X438" s="416"/>
      <c r="Y438" s="416"/>
      <c r="Z438" s="416"/>
      <c r="AA438" s="417"/>
      <c r="AB438" s="634">
        <v>2181</v>
      </c>
      <c r="AC438" s="635"/>
      <c r="AD438" s="635"/>
      <c r="AE438" s="635"/>
      <c r="AF438" s="635"/>
      <c r="AG438" s="635"/>
      <c r="AH438" s="635"/>
      <c r="AI438" s="635"/>
      <c r="AJ438" s="635"/>
      <c r="AK438" s="636"/>
      <c r="AL438" s="415">
        <v>2477</v>
      </c>
      <c r="AM438" s="416"/>
      <c r="AN438" s="416"/>
      <c r="AO438" s="416"/>
      <c r="AP438" s="417"/>
      <c r="EC438" s="109"/>
      <c r="ED438" s="164" t="str">
        <f t="shared" si="8"/>
        <v>70-74</v>
      </c>
      <c r="EE438" s="165">
        <f t="shared" si="9"/>
        <v>1.7399008705924653E-2</v>
      </c>
      <c r="EF438" s="165">
        <f t="shared" si="10"/>
        <v>-2.049359254218136E-2</v>
      </c>
      <c r="EG438" s="109"/>
      <c r="EH438" s="109"/>
      <c r="EI438" s="109"/>
      <c r="EJ438" s="109"/>
      <c r="EK438" s="109"/>
      <c r="EL438" s="109"/>
      <c r="EM438" s="109"/>
      <c r="EN438" s="109"/>
    </row>
    <row r="439" spans="4:144" ht="14.25" customHeight="1" x14ac:dyDescent="0.35">
      <c r="D439" s="822" t="s">
        <v>148</v>
      </c>
      <c r="E439" s="823"/>
      <c r="F439" s="823"/>
      <c r="G439" s="823"/>
      <c r="H439" s="823"/>
      <c r="I439" s="823"/>
      <c r="J439" s="823"/>
      <c r="K439" s="823"/>
      <c r="L439" s="823"/>
      <c r="M439" s="823"/>
      <c r="N439" s="823"/>
      <c r="O439" s="823"/>
      <c r="P439" s="824"/>
      <c r="Q439" s="415">
        <f t="shared" si="12"/>
        <v>4821</v>
      </c>
      <c r="R439" s="416"/>
      <c r="S439" s="416"/>
      <c r="T439" s="416"/>
      <c r="U439" s="416"/>
      <c r="V439" s="416"/>
      <c r="W439" s="416"/>
      <c r="X439" s="416"/>
      <c r="Y439" s="416"/>
      <c r="Z439" s="416"/>
      <c r="AA439" s="417"/>
      <c r="AB439" s="634">
        <v>2243</v>
      </c>
      <c r="AC439" s="635"/>
      <c r="AD439" s="635"/>
      <c r="AE439" s="635"/>
      <c r="AF439" s="635"/>
      <c r="AG439" s="635"/>
      <c r="AH439" s="635"/>
      <c r="AI439" s="635"/>
      <c r="AJ439" s="635"/>
      <c r="AK439" s="636"/>
      <c r="AL439" s="415">
        <v>2578</v>
      </c>
      <c r="AM439" s="416"/>
      <c r="AN439" s="416"/>
      <c r="AO439" s="416"/>
      <c r="AP439" s="417"/>
      <c r="EC439" s="109"/>
      <c r="ED439" s="164" t="str">
        <f t="shared" si="8"/>
        <v>75-79</v>
      </c>
      <c r="EE439" s="165">
        <f t="shared" si="9"/>
        <v>1.2095842214746142E-2</v>
      </c>
      <c r="EF439" s="165">
        <f t="shared" si="10"/>
        <v>-1.4497033822132053E-2</v>
      </c>
      <c r="EG439" s="109"/>
      <c r="EH439" s="109"/>
      <c r="EI439" s="109"/>
      <c r="EJ439" s="109"/>
      <c r="EK439" s="109"/>
      <c r="EL439" s="109"/>
      <c r="EM439" s="109"/>
      <c r="EN439" s="109"/>
    </row>
    <row r="440" spans="4:144" ht="14.25" customHeight="1" x14ac:dyDescent="0.35">
      <c r="D440" s="822" t="s">
        <v>149</v>
      </c>
      <c r="E440" s="823"/>
      <c r="F440" s="823"/>
      <c r="G440" s="823"/>
      <c r="H440" s="823"/>
      <c r="I440" s="823"/>
      <c r="J440" s="823"/>
      <c r="K440" s="823"/>
      <c r="L440" s="823"/>
      <c r="M440" s="823"/>
      <c r="N440" s="823"/>
      <c r="O440" s="823"/>
      <c r="P440" s="824"/>
      <c r="Q440" s="415">
        <f t="shared" si="12"/>
        <v>4563</v>
      </c>
      <c r="R440" s="416"/>
      <c r="S440" s="416"/>
      <c r="T440" s="416"/>
      <c r="U440" s="416"/>
      <c r="V440" s="416"/>
      <c r="W440" s="416"/>
      <c r="X440" s="416"/>
      <c r="Y440" s="416"/>
      <c r="Z440" s="416"/>
      <c r="AA440" s="417"/>
      <c r="AB440" s="634">
        <v>2118</v>
      </c>
      <c r="AC440" s="635"/>
      <c r="AD440" s="635"/>
      <c r="AE440" s="635"/>
      <c r="AF440" s="635"/>
      <c r="AG440" s="635"/>
      <c r="AH440" s="635"/>
      <c r="AI440" s="635"/>
      <c r="AJ440" s="635"/>
      <c r="AK440" s="636"/>
      <c r="AL440" s="415">
        <v>2445</v>
      </c>
      <c r="AM440" s="416"/>
      <c r="AN440" s="416"/>
      <c r="AO440" s="416"/>
      <c r="AP440" s="417"/>
      <c r="EC440" s="109"/>
      <c r="ED440" s="164" t="str">
        <f t="shared" si="8"/>
        <v>80 Y MÁS</v>
      </c>
      <c r="EE440" s="165">
        <f t="shared" si="9"/>
        <v>1.4702483371427103E-2</v>
      </c>
      <c r="EF440" s="165">
        <f t="shared" si="10"/>
        <v>-1.8297850484090501E-2</v>
      </c>
      <c r="EG440" s="109"/>
      <c r="EH440" s="109"/>
      <c r="EI440" s="109"/>
      <c r="EJ440" s="109"/>
      <c r="EK440" s="109"/>
      <c r="EL440" s="109"/>
      <c r="EM440" s="109"/>
      <c r="EN440" s="109"/>
    </row>
    <row r="441" spans="4:144" ht="14.25" customHeight="1" x14ac:dyDescent="0.35">
      <c r="D441" s="822" t="s">
        <v>150</v>
      </c>
      <c r="E441" s="823"/>
      <c r="F441" s="823"/>
      <c r="G441" s="823"/>
      <c r="H441" s="823"/>
      <c r="I441" s="823"/>
      <c r="J441" s="823"/>
      <c r="K441" s="823"/>
      <c r="L441" s="823"/>
      <c r="M441" s="823"/>
      <c r="N441" s="823"/>
      <c r="O441" s="823"/>
      <c r="P441" s="824"/>
      <c r="Q441" s="415">
        <f t="shared" si="12"/>
        <v>3940</v>
      </c>
      <c r="R441" s="416"/>
      <c r="S441" s="416"/>
      <c r="T441" s="416"/>
      <c r="U441" s="416"/>
      <c r="V441" s="416"/>
      <c r="W441" s="416"/>
      <c r="X441" s="416"/>
      <c r="Y441" s="416"/>
      <c r="Z441" s="416"/>
      <c r="AA441" s="417"/>
      <c r="AB441" s="634">
        <v>1822</v>
      </c>
      <c r="AC441" s="635"/>
      <c r="AD441" s="635"/>
      <c r="AE441" s="635"/>
      <c r="AF441" s="635"/>
      <c r="AG441" s="635"/>
      <c r="AH441" s="635"/>
      <c r="AI441" s="635"/>
      <c r="AJ441" s="635"/>
      <c r="AK441" s="636"/>
      <c r="AL441" s="415">
        <v>2118</v>
      </c>
      <c r="AM441" s="416"/>
      <c r="AN441" s="416"/>
      <c r="AO441" s="416"/>
      <c r="AP441" s="417"/>
      <c r="EC441" s="109"/>
      <c r="ED441" s="109"/>
      <c r="EE441" s="109"/>
      <c r="EF441" s="109"/>
      <c r="EG441" s="109"/>
      <c r="EH441" s="109"/>
      <c r="EI441" s="109"/>
      <c r="EJ441" s="109"/>
      <c r="EK441" s="109"/>
      <c r="EL441" s="109"/>
      <c r="EM441" s="109"/>
      <c r="EN441" s="109"/>
    </row>
    <row r="442" spans="4:144" ht="14.25" customHeight="1" x14ac:dyDescent="0.35">
      <c r="D442" s="822" t="s">
        <v>151</v>
      </c>
      <c r="E442" s="823"/>
      <c r="F442" s="823"/>
      <c r="G442" s="823"/>
      <c r="H442" s="823"/>
      <c r="I442" s="823"/>
      <c r="J442" s="823"/>
      <c r="K442" s="823"/>
      <c r="L442" s="823"/>
      <c r="M442" s="823"/>
      <c r="N442" s="823"/>
      <c r="O442" s="823"/>
      <c r="P442" s="824"/>
      <c r="Q442" s="415">
        <f t="shared" si="12"/>
        <v>2951</v>
      </c>
      <c r="R442" s="416"/>
      <c r="S442" s="416"/>
      <c r="T442" s="416"/>
      <c r="U442" s="416"/>
      <c r="V442" s="416"/>
      <c r="W442" s="416"/>
      <c r="X442" s="416"/>
      <c r="Y442" s="416"/>
      <c r="Z442" s="416"/>
      <c r="AA442" s="417"/>
      <c r="AB442" s="634">
        <v>1355</v>
      </c>
      <c r="AC442" s="635"/>
      <c r="AD442" s="635"/>
      <c r="AE442" s="635"/>
      <c r="AF442" s="635"/>
      <c r="AG442" s="635"/>
      <c r="AH442" s="635"/>
      <c r="AI442" s="635"/>
      <c r="AJ442" s="635"/>
      <c r="AK442" s="636"/>
      <c r="AL442" s="415">
        <v>1596</v>
      </c>
      <c r="AM442" s="416"/>
      <c r="AN442" s="416"/>
      <c r="AO442" s="416"/>
      <c r="AP442" s="417"/>
      <c r="AQ442" s="8"/>
      <c r="AR442" s="8"/>
      <c r="AS442" s="2"/>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row>
    <row r="443" spans="4:144" ht="14.25" customHeight="1" x14ac:dyDescent="0.35">
      <c r="D443" s="822" t="s">
        <v>152</v>
      </c>
      <c r="E443" s="823"/>
      <c r="F443" s="823"/>
      <c r="G443" s="823"/>
      <c r="H443" s="823"/>
      <c r="I443" s="823"/>
      <c r="J443" s="823"/>
      <c r="K443" s="823"/>
      <c r="L443" s="823"/>
      <c r="M443" s="823"/>
      <c r="N443" s="823"/>
      <c r="O443" s="823"/>
      <c r="P443" s="824"/>
      <c r="Q443" s="415">
        <f t="shared" si="12"/>
        <v>2071</v>
      </c>
      <c r="R443" s="416"/>
      <c r="S443" s="416"/>
      <c r="T443" s="416"/>
      <c r="U443" s="416"/>
      <c r="V443" s="416"/>
      <c r="W443" s="416"/>
      <c r="X443" s="416"/>
      <c r="Y443" s="416"/>
      <c r="Z443" s="416"/>
      <c r="AA443" s="417"/>
      <c r="AB443" s="745">
        <v>942</v>
      </c>
      <c r="AC443" s="746"/>
      <c r="AD443" s="746"/>
      <c r="AE443" s="746"/>
      <c r="AF443" s="746"/>
      <c r="AG443" s="746"/>
      <c r="AH443" s="746"/>
      <c r="AI443" s="746"/>
      <c r="AJ443" s="746"/>
      <c r="AK443" s="747"/>
      <c r="AL443" s="415">
        <v>1129</v>
      </c>
      <c r="AM443" s="416"/>
      <c r="AN443" s="416"/>
      <c r="AO443" s="416"/>
      <c r="AP443" s="417"/>
    </row>
    <row r="444" spans="4:144" ht="14.25" customHeight="1" x14ac:dyDescent="0.35">
      <c r="D444" s="813" t="s">
        <v>153</v>
      </c>
      <c r="E444" s="814"/>
      <c r="F444" s="814"/>
      <c r="G444" s="814"/>
      <c r="H444" s="814"/>
      <c r="I444" s="814"/>
      <c r="J444" s="814"/>
      <c r="K444" s="814"/>
      <c r="L444" s="814"/>
      <c r="M444" s="814"/>
      <c r="N444" s="814"/>
      <c r="O444" s="814"/>
      <c r="P444" s="815"/>
      <c r="Q444" s="415">
        <f t="shared" si="12"/>
        <v>2570</v>
      </c>
      <c r="R444" s="416"/>
      <c r="S444" s="416"/>
      <c r="T444" s="416"/>
      <c r="U444" s="416"/>
      <c r="V444" s="416"/>
      <c r="W444" s="416"/>
      <c r="X444" s="416"/>
      <c r="Y444" s="416"/>
      <c r="Z444" s="416"/>
      <c r="AA444" s="417"/>
      <c r="AB444" s="745">
        <v>1145</v>
      </c>
      <c r="AC444" s="746"/>
      <c r="AD444" s="746"/>
      <c r="AE444" s="746"/>
      <c r="AF444" s="746"/>
      <c r="AG444" s="746"/>
      <c r="AH444" s="746"/>
      <c r="AI444" s="746"/>
      <c r="AJ444" s="746"/>
      <c r="AK444" s="747"/>
      <c r="AL444" s="415">
        <v>1425</v>
      </c>
      <c r="AM444" s="416"/>
      <c r="AN444" s="416"/>
      <c r="AO444" s="416"/>
      <c r="AP444" s="417"/>
    </row>
    <row r="445" spans="4:144" ht="14.25" customHeight="1" x14ac:dyDescent="0.35">
      <c r="D445" s="254" t="s">
        <v>136</v>
      </c>
      <c r="E445" s="254"/>
      <c r="F445" s="100"/>
      <c r="G445" s="100"/>
      <c r="H445" s="100"/>
      <c r="I445" s="100"/>
      <c r="J445" s="100"/>
      <c r="K445" s="100"/>
      <c r="L445" s="100"/>
      <c r="M445" s="100"/>
      <c r="N445" s="100"/>
      <c r="O445" s="100"/>
      <c r="P445" s="100"/>
      <c r="Q445" s="319"/>
      <c r="R445" s="319"/>
      <c r="S445" s="319"/>
      <c r="T445" s="319"/>
      <c r="U445" s="319"/>
      <c r="V445" s="319"/>
      <c r="W445" s="319"/>
      <c r="AR445" s="8" t="s">
        <v>135</v>
      </c>
    </row>
    <row r="446" spans="4:144" ht="14.25" customHeight="1" x14ac:dyDescent="0.35">
      <c r="D446" s="100"/>
      <c r="E446" s="100"/>
      <c r="F446" s="296"/>
      <c r="G446" s="296"/>
      <c r="H446" s="296"/>
      <c r="I446" s="296"/>
      <c r="J446" s="296"/>
      <c r="K446" s="296"/>
      <c r="L446" s="296"/>
      <c r="M446" s="296"/>
      <c r="N446" s="296"/>
      <c r="O446" s="296"/>
      <c r="P446" s="296"/>
      <c r="Q446" s="100"/>
      <c r="R446" s="100"/>
      <c r="S446" s="100"/>
      <c r="T446" s="100"/>
      <c r="U446" s="100"/>
      <c r="V446" s="100"/>
      <c r="W446" s="100"/>
      <c r="AR446" s="8"/>
    </row>
    <row r="447" spans="4:144" ht="14.25" customHeight="1" x14ac:dyDescent="0.35">
      <c r="D447" s="296" t="s">
        <v>166</v>
      </c>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6"/>
      <c r="AD447" s="296"/>
      <c r="AE447" s="296"/>
      <c r="AF447" s="296"/>
      <c r="AG447" s="296"/>
      <c r="AH447" s="296"/>
      <c r="AI447" s="296"/>
      <c r="AJ447" s="296"/>
      <c r="AK447" s="296"/>
      <c r="AL447" s="296"/>
      <c r="AM447" s="296"/>
      <c r="AN447" s="296"/>
      <c r="AO447" s="296"/>
      <c r="AP447" s="296"/>
      <c r="AQ447" s="7"/>
      <c r="AR447" s="564" t="s">
        <v>168</v>
      </c>
      <c r="AS447" s="564"/>
      <c r="AT447" s="564"/>
      <c r="AU447" s="564"/>
      <c r="AV447" s="564"/>
      <c r="AW447" s="564"/>
      <c r="AX447" s="564"/>
      <c r="AY447" s="564"/>
      <c r="AZ447" s="564"/>
      <c r="BA447" s="564"/>
      <c r="BB447" s="564"/>
      <c r="BC447" s="564"/>
      <c r="BD447" s="564"/>
      <c r="BE447" s="564"/>
      <c r="BF447" s="564"/>
      <c r="BG447" s="564"/>
      <c r="BH447" s="7"/>
      <c r="BI447" s="7"/>
      <c r="BJ447" s="7"/>
      <c r="BK447" s="7"/>
      <c r="BL447" s="7"/>
    </row>
    <row r="448" spans="4:144" ht="14.25" customHeight="1" x14ac:dyDescent="0.35">
      <c r="D448" s="391"/>
      <c r="E448" s="391"/>
      <c r="F448" s="391"/>
      <c r="G448" s="391"/>
      <c r="H448" s="391"/>
      <c r="I448" s="391"/>
      <c r="J448" s="391"/>
      <c r="K448" s="391"/>
      <c r="L448" s="391"/>
      <c r="M448" s="391"/>
      <c r="N448" s="391"/>
      <c r="O448" s="391"/>
      <c r="P448" s="391"/>
      <c r="Q448" s="296"/>
      <c r="R448" s="296"/>
      <c r="S448" s="296"/>
      <c r="T448" s="296"/>
      <c r="U448" s="296"/>
      <c r="V448" s="296"/>
      <c r="W448" s="296"/>
      <c r="X448" s="296"/>
      <c r="Y448" s="296"/>
      <c r="Z448" s="296"/>
      <c r="AA448" s="296"/>
      <c r="AB448" s="296"/>
      <c r="AC448" s="296"/>
      <c r="AD448" s="296"/>
      <c r="AE448" s="296"/>
      <c r="AF448" s="296"/>
      <c r="AG448" s="296"/>
      <c r="AH448" s="296"/>
      <c r="AI448" s="296"/>
      <c r="AJ448" s="296"/>
      <c r="AK448" s="296"/>
      <c r="AL448" s="296"/>
      <c r="AM448" s="296"/>
      <c r="AN448" s="296"/>
      <c r="AO448" s="296"/>
      <c r="AP448" s="296"/>
      <c r="AQ448" s="7"/>
      <c r="AR448" s="720"/>
      <c r="AS448" s="720"/>
      <c r="AT448" s="720"/>
      <c r="AU448" s="720"/>
      <c r="AV448" s="720"/>
      <c r="AW448" s="720"/>
      <c r="AX448" s="720"/>
      <c r="AY448" s="720"/>
      <c r="AZ448" s="720"/>
      <c r="BA448" s="720"/>
      <c r="BB448" s="720"/>
      <c r="BC448" s="720"/>
      <c r="BD448" s="720"/>
      <c r="BE448" s="720"/>
      <c r="BF448" s="720"/>
      <c r="BG448" s="720"/>
      <c r="BH448" s="7"/>
      <c r="BI448" s="7"/>
      <c r="BJ448" s="7"/>
      <c r="BT448" s="7" t="s">
        <v>177</v>
      </c>
    </row>
    <row r="449" spans="4:142" ht="14.25" customHeight="1" x14ac:dyDescent="0.35">
      <c r="D449" s="296"/>
      <c r="E449" s="296"/>
      <c r="F449" s="259"/>
      <c r="G449" s="259"/>
      <c r="H449" s="259"/>
      <c r="I449" s="259"/>
      <c r="J449" s="259"/>
      <c r="K449" s="259"/>
      <c r="L449" s="259"/>
      <c r="M449" s="451">
        <v>2010</v>
      </c>
      <c r="N449" s="451"/>
      <c r="O449" s="451"/>
      <c r="P449" s="451"/>
      <c r="Q449" s="650">
        <v>2011</v>
      </c>
      <c r="R449" s="651"/>
      <c r="S449" s="650">
        <v>2012</v>
      </c>
      <c r="T449" s="651"/>
      <c r="U449" s="650">
        <v>2013</v>
      </c>
      <c r="V449" s="651"/>
      <c r="W449" s="650">
        <v>2014</v>
      </c>
      <c r="X449" s="698"/>
      <c r="Y449" s="650">
        <v>2015</v>
      </c>
      <c r="Z449" s="698"/>
      <c r="AA449" s="650">
        <v>2016</v>
      </c>
      <c r="AB449" s="698"/>
      <c r="AC449" s="650">
        <v>2017</v>
      </c>
      <c r="AD449" s="698"/>
      <c r="AE449" s="650">
        <v>2018</v>
      </c>
      <c r="AF449" s="698"/>
      <c r="AG449" s="651">
        <v>2019</v>
      </c>
      <c r="AH449" s="651"/>
      <c r="AI449" s="451">
        <v>2020</v>
      </c>
      <c r="AJ449" s="451"/>
      <c r="AK449" s="451">
        <v>2021</v>
      </c>
      <c r="AL449" s="451"/>
      <c r="AM449" s="451">
        <v>2022</v>
      </c>
      <c r="AN449" s="451"/>
      <c r="AO449" s="451"/>
      <c r="AP449" s="451"/>
      <c r="AQ449" s="2"/>
      <c r="AR449" s="633" t="s">
        <v>353</v>
      </c>
      <c r="AS449" s="633"/>
      <c r="AT449" s="633"/>
      <c r="AU449" s="633"/>
      <c r="AV449" s="633"/>
      <c r="AW449" s="633"/>
      <c r="AX449" s="633"/>
      <c r="AY449" s="633"/>
      <c r="AZ449" s="633"/>
      <c r="BA449" s="633"/>
      <c r="BB449" s="633"/>
      <c r="BC449" s="633"/>
      <c r="BD449" s="633"/>
      <c r="BE449" s="633"/>
      <c r="BF449" s="633"/>
      <c r="BG449" s="633"/>
      <c r="BH449" s="633" t="s">
        <v>313</v>
      </c>
      <c r="BI449" s="633"/>
      <c r="BJ449" s="633"/>
      <c r="BK449" s="633"/>
      <c r="BL449" s="633"/>
      <c r="BM449" s="633"/>
      <c r="BN449" s="633"/>
      <c r="BO449" s="633"/>
      <c r="BP449" s="633"/>
      <c r="BR449" s="17"/>
      <c r="BS449" s="18"/>
      <c r="BT449" s="18"/>
      <c r="BU449" s="18"/>
      <c r="BV449" s="18"/>
      <c r="BW449" s="18"/>
      <c r="BX449" s="18"/>
      <c r="BY449" s="18"/>
      <c r="BZ449" s="18"/>
      <c r="CA449" s="18"/>
      <c r="CB449" s="18"/>
      <c r="CC449" s="18"/>
      <c r="CD449" s="18"/>
      <c r="CE449" s="18"/>
      <c r="CF449" s="18"/>
      <c r="CG449" s="18"/>
      <c r="CH449" s="18"/>
      <c r="CI449" s="18"/>
      <c r="CJ449" s="19"/>
    </row>
    <row r="450" spans="4:142" ht="14.25" customHeight="1" x14ac:dyDescent="0.35">
      <c r="D450" s="551" t="s">
        <v>160</v>
      </c>
      <c r="E450" s="552"/>
      <c r="F450" s="552"/>
      <c r="G450" s="552"/>
      <c r="H450" s="552"/>
      <c r="I450" s="552"/>
      <c r="J450" s="552"/>
      <c r="K450" s="552"/>
      <c r="L450" s="553"/>
      <c r="M450" s="451"/>
      <c r="N450" s="451"/>
      <c r="O450" s="451"/>
      <c r="P450" s="451"/>
      <c r="Q450" s="652"/>
      <c r="R450" s="653"/>
      <c r="S450" s="652"/>
      <c r="T450" s="653"/>
      <c r="U450" s="652"/>
      <c r="V450" s="653"/>
      <c r="W450" s="652"/>
      <c r="X450" s="699"/>
      <c r="Y450" s="652"/>
      <c r="Z450" s="699"/>
      <c r="AA450" s="652"/>
      <c r="AB450" s="699"/>
      <c r="AC450" s="652"/>
      <c r="AD450" s="699"/>
      <c r="AE450" s="652"/>
      <c r="AF450" s="699"/>
      <c r="AG450" s="653"/>
      <c r="AH450" s="653"/>
      <c r="AI450" s="451"/>
      <c r="AJ450" s="451"/>
      <c r="AK450" s="451"/>
      <c r="AL450" s="451"/>
      <c r="AM450" s="451"/>
      <c r="AN450" s="451"/>
      <c r="AO450" s="451"/>
      <c r="AP450" s="451"/>
      <c r="AQ450" s="2"/>
      <c r="AR450" s="666" t="s">
        <v>169</v>
      </c>
      <c r="AS450" s="666"/>
      <c r="AT450" s="666"/>
      <c r="AU450" s="666"/>
      <c r="AV450" s="666"/>
      <c r="AW450" s="666"/>
      <c r="AX450" s="666"/>
      <c r="AY450" s="666"/>
      <c r="AZ450" s="666"/>
      <c r="BA450" s="666"/>
      <c r="BB450" s="666"/>
      <c r="BC450" s="666"/>
      <c r="BD450" s="666"/>
      <c r="BE450" s="666"/>
      <c r="BF450" s="666"/>
      <c r="BG450" s="666"/>
      <c r="BH450" s="469">
        <v>281</v>
      </c>
      <c r="BI450" s="469"/>
      <c r="BJ450" s="469"/>
      <c r="BK450" s="469"/>
      <c r="BL450" s="469"/>
      <c r="BM450" s="469"/>
      <c r="BN450" s="469"/>
      <c r="BO450" s="469"/>
      <c r="BP450" s="469"/>
      <c r="BR450" s="20"/>
      <c r="BS450" s="657" t="s">
        <v>169</v>
      </c>
      <c r="BT450" s="657"/>
      <c r="BU450" s="657"/>
      <c r="BV450" s="657"/>
      <c r="BW450" s="657"/>
      <c r="BX450" s="657"/>
      <c r="BY450" s="657"/>
      <c r="BZ450" s="61"/>
      <c r="CA450" s="61"/>
      <c r="CB450" s="61"/>
      <c r="CC450" s="61"/>
      <c r="CD450" s="61"/>
      <c r="CE450" s="61"/>
      <c r="CF450" s="61"/>
      <c r="CG450" s="61"/>
      <c r="CJ450" s="21"/>
    </row>
    <row r="451" spans="4:142" ht="24.75" customHeight="1" x14ac:dyDescent="0.35">
      <c r="D451" s="708" t="s">
        <v>352</v>
      </c>
      <c r="E451" s="795"/>
      <c r="F451" s="795"/>
      <c r="G451" s="795"/>
      <c r="H451" s="795"/>
      <c r="I451" s="795"/>
      <c r="J451" s="795"/>
      <c r="K451" s="795"/>
      <c r="L451" s="796"/>
      <c r="M451" s="667">
        <v>7784</v>
      </c>
      <c r="N451" s="667"/>
      <c r="O451" s="667"/>
      <c r="P451" s="667"/>
      <c r="Q451" s="648">
        <v>7782</v>
      </c>
      <c r="R451" s="649"/>
      <c r="S451" s="648">
        <v>7775</v>
      </c>
      <c r="T451" s="649"/>
      <c r="U451" s="648">
        <v>7769</v>
      </c>
      <c r="V451" s="649"/>
      <c r="W451" s="648">
        <v>7760</v>
      </c>
      <c r="X451" s="654"/>
      <c r="Y451" s="798">
        <v>7748</v>
      </c>
      <c r="Z451" s="810"/>
      <c r="AA451" s="798">
        <v>7735</v>
      </c>
      <c r="AB451" s="799"/>
      <c r="AC451" s="648">
        <v>7723</v>
      </c>
      <c r="AD451" s="654"/>
      <c r="AE451" s="648">
        <v>4352</v>
      </c>
      <c r="AF451" s="654"/>
      <c r="AG451" s="648">
        <v>4509</v>
      </c>
      <c r="AH451" s="654"/>
      <c r="AI451" s="648">
        <v>2387</v>
      </c>
      <c r="AJ451" s="654"/>
      <c r="AK451" s="648">
        <v>2387</v>
      </c>
      <c r="AL451" s="654"/>
      <c r="AM451" s="648"/>
      <c r="AN451" s="654"/>
      <c r="AO451" s="648"/>
      <c r="AP451" s="654"/>
      <c r="AQ451" s="2"/>
      <c r="AR451" s="666" t="s">
        <v>170</v>
      </c>
      <c r="AS451" s="666"/>
      <c r="AT451" s="666"/>
      <c r="AU451" s="666"/>
      <c r="AV451" s="666"/>
      <c r="AW451" s="666"/>
      <c r="AX451" s="666"/>
      <c r="AY451" s="666"/>
      <c r="AZ451" s="666"/>
      <c r="BA451" s="666"/>
      <c r="BB451" s="666"/>
      <c r="BC451" s="666"/>
      <c r="BD451" s="666"/>
      <c r="BE451" s="666"/>
      <c r="BF451" s="666"/>
      <c r="BG451" s="666"/>
      <c r="BH451" s="464">
        <v>1</v>
      </c>
      <c r="BI451" s="464"/>
      <c r="BJ451" s="464"/>
      <c r="BK451" s="464"/>
      <c r="BL451" s="464"/>
      <c r="BM451" s="464"/>
      <c r="BN451" s="464"/>
      <c r="BO451" s="464"/>
      <c r="BP451" s="464"/>
      <c r="BR451" s="20"/>
      <c r="BS451" s="62"/>
      <c r="BT451" s="62"/>
      <c r="BU451" s="62"/>
      <c r="BV451" s="62"/>
      <c r="BW451" s="62"/>
      <c r="BX451" s="62"/>
      <c r="BY451" s="62"/>
      <c r="BZ451" s="61"/>
      <c r="CA451" s="61"/>
      <c r="CB451" s="743">
        <f>+BH450/BH456</f>
        <v>3.7073196474748009E-3</v>
      </c>
      <c r="CC451" s="743"/>
      <c r="CD451" s="743"/>
      <c r="CE451" s="743"/>
      <c r="CF451" s="743"/>
      <c r="CG451" s="743"/>
      <c r="CJ451" s="21"/>
    </row>
    <row r="452" spans="4:142" ht="19.5" customHeight="1" x14ac:dyDescent="0.35">
      <c r="D452" s="443" t="s">
        <v>161</v>
      </c>
      <c r="E452" s="444"/>
      <c r="F452" s="444"/>
      <c r="G452" s="444"/>
      <c r="H452" s="444"/>
      <c r="I452" s="444"/>
      <c r="J452" s="444"/>
      <c r="K452" s="444"/>
      <c r="L452" s="445"/>
      <c r="M452" s="667">
        <v>7895</v>
      </c>
      <c r="N452" s="667"/>
      <c r="O452" s="667"/>
      <c r="P452" s="667"/>
      <c r="Q452" s="648">
        <v>7802</v>
      </c>
      <c r="R452" s="649"/>
      <c r="S452" s="648">
        <v>7739</v>
      </c>
      <c r="T452" s="649"/>
      <c r="U452" s="648">
        <v>7699</v>
      </c>
      <c r="V452" s="649"/>
      <c r="W452" s="648">
        <v>7672</v>
      </c>
      <c r="X452" s="654"/>
      <c r="Y452" s="798">
        <v>7657</v>
      </c>
      <c r="Z452" s="810"/>
      <c r="AA452" s="798">
        <v>7646</v>
      </c>
      <c r="AB452" s="799"/>
      <c r="AC452" s="648">
        <v>7640</v>
      </c>
      <c r="AD452" s="654"/>
      <c r="AE452" s="648">
        <v>1391</v>
      </c>
      <c r="AF452" s="654"/>
      <c r="AG452" s="648">
        <v>4485</v>
      </c>
      <c r="AH452" s="654"/>
      <c r="AI452" s="648">
        <v>2345</v>
      </c>
      <c r="AJ452" s="654"/>
      <c r="AK452" s="648">
        <v>2345</v>
      </c>
      <c r="AL452" s="654"/>
      <c r="AM452" s="648"/>
      <c r="AN452" s="654"/>
      <c r="AO452" s="648"/>
      <c r="AP452" s="654"/>
      <c r="AQ452" s="2"/>
      <c r="AR452" s="467" t="s">
        <v>171</v>
      </c>
      <c r="AS452" s="467"/>
      <c r="AT452" s="467"/>
      <c r="AU452" s="467"/>
      <c r="AV452" s="467"/>
      <c r="AW452" s="467"/>
      <c r="AX452" s="467"/>
      <c r="AY452" s="467"/>
      <c r="AZ452" s="467"/>
      <c r="BA452" s="467"/>
      <c r="BB452" s="467"/>
      <c r="BC452" s="467"/>
      <c r="BD452" s="467"/>
      <c r="BE452" s="467"/>
      <c r="BF452" s="467"/>
      <c r="BG452" s="467"/>
      <c r="BH452" s="464">
        <v>1</v>
      </c>
      <c r="BI452" s="464"/>
      <c r="BJ452" s="464"/>
      <c r="BK452" s="464"/>
      <c r="BL452" s="464"/>
      <c r="BM452" s="464"/>
      <c r="BN452" s="464"/>
      <c r="BO452" s="464"/>
      <c r="BP452" s="464"/>
      <c r="BR452" s="20"/>
      <c r="BS452" s="668" t="s">
        <v>176</v>
      </c>
      <c r="BT452" s="668"/>
      <c r="BU452" s="668"/>
      <c r="BV452" s="668"/>
      <c r="BW452" s="668"/>
      <c r="BX452" s="668"/>
      <c r="BY452" s="668"/>
      <c r="BZ452" s="61"/>
      <c r="CA452" s="61"/>
      <c r="CB452" s="61"/>
      <c r="CC452" s="61"/>
      <c r="CD452" s="61"/>
      <c r="CE452" s="61"/>
      <c r="CF452" s="61"/>
      <c r="CG452" s="61"/>
      <c r="CJ452" s="21"/>
    </row>
    <row r="453" spans="4:142" ht="27.75" customHeight="1" x14ac:dyDescent="0.35">
      <c r="D453" s="708" t="s">
        <v>162</v>
      </c>
      <c r="E453" s="795"/>
      <c r="F453" s="795"/>
      <c r="G453" s="795"/>
      <c r="H453" s="795"/>
      <c r="I453" s="795"/>
      <c r="J453" s="795"/>
      <c r="K453" s="795"/>
      <c r="L453" s="796"/>
      <c r="M453" s="667">
        <v>8529</v>
      </c>
      <c r="N453" s="667"/>
      <c r="O453" s="667"/>
      <c r="P453" s="667"/>
      <c r="Q453" s="648">
        <v>8378</v>
      </c>
      <c r="R453" s="649"/>
      <c r="S453" s="648">
        <v>8195</v>
      </c>
      <c r="T453" s="649"/>
      <c r="U453" s="648">
        <v>8006</v>
      </c>
      <c r="V453" s="649"/>
      <c r="W453" s="648">
        <v>7826</v>
      </c>
      <c r="X453" s="654"/>
      <c r="Y453" s="798">
        <v>7680</v>
      </c>
      <c r="Z453" s="810"/>
      <c r="AA453" s="798">
        <v>7568</v>
      </c>
      <c r="AB453" s="799"/>
      <c r="AC453" s="648">
        <v>7491</v>
      </c>
      <c r="AD453" s="654"/>
      <c r="AE453" s="648">
        <v>4909</v>
      </c>
      <c r="AF453" s="654"/>
      <c r="AG453" s="648">
        <v>4873</v>
      </c>
      <c r="AH453" s="654"/>
      <c r="AI453" s="648">
        <v>2453</v>
      </c>
      <c r="AJ453" s="654"/>
      <c r="AK453" s="648">
        <v>4856</v>
      </c>
      <c r="AL453" s="654"/>
      <c r="AM453" s="648"/>
      <c r="AN453" s="654"/>
      <c r="AO453" s="648"/>
      <c r="AP453" s="654"/>
      <c r="AQ453" s="2"/>
      <c r="AR453" s="666" t="s">
        <v>172</v>
      </c>
      <c r="AS453" s="666"/>
      <c r="AT453" s="666"/>
      <c r="AU453" s="666"/>
      <c r="AV453" s="666"/>
      <c r="AW453" s="666"/>
      <c r="AX453" s="666"/>
      <c r="AY453" s="666"/>
      <c r="AZ453" s="666"/>
      <c r="BA453" s="666"/>
      <c r="BB453" s="666"/>
      <c r="BC453" s="666"/>
      <c r="BD453" s="666"/>
      <c r="BE453" s="666"/>
      <c r="BF453" s="666"/>
      <c r="BG453" s="666"/>
      <c r="BH453" s="469">
        <v>414</v>
      </c>
      <c r="BI453" s="469"/>
      <c r="BJ453" s="469"/>
      <c r="BK453" s="469"/>
      <c r="BL453" s="469"/>
      <c r="BM453" s="469"/>
      <c r="BN453" s="469"/>
      <c r="BO453" s="469"/>
      <c r="BP453" s="469"/>
      <c r="BR453" s="20"/>
      <c r="BS453" s="62"/>
      <c r="BT453" s="62"/>
      <c r="BU453" s="62"/>
      <c r="BV453" s="62"/>
      <c r="BW453" s="62"/>
      <c r="BX453" s="62"/>
      <c r="BY453" s="62"/>
      <c r="BZ453" s="61"/>
      <c r="CA453" s="61"/>
      <c r="CB453" s="655">
        <f>+BH453/BH456</f>
        <v>5.4620296585571795E-3</v>
      </c>
      <c r="CC453" s="655"/>
      <c r="CD453" s="655"/>
      <c r="CE453" s="655"/>
      <c r="CF453" s="655"/>
      <c r="CG453" s="655"/>
      <c r="CJ453" s="21"/>
    </row>
    <row r="454" spans="4:142" ht="20.25" customHeight="1" x14ac:dyDescent="0.35">
      <c r="D454" s="367" t="s">
        <v>163</v>
      </c>
      <c r="E454" s="368"/>
      <c r="F454" s="337"/>
      <c r="G454" s="337"/>
      <c r="H454" s="337"/>
      <c r="I454" s="337"/>
      <c r="J454" s="337"/>
      <c r="K454" s="337"/>
      <c r="L454" s="337"/>
      <c r="M454" s="667">
        <v>19058</v>
      </c>
      <c r="N454" s="667"/>
      <c r="O454" s="667"/>
      <c r="P454" s="667"/>
      <c r="Q454" s="648">
        <v>19211</v>
      </c>
      <c r="R454" s="649"/>
      <c r="S454" s="648">
        <v>19316</v>
      </c>
      <c r="T454" s="649"/>
      <c r="U454" s="648">
        <v>19385</v>
      </c>
      <c r="V454" s="649"/>
      <c r="W454" s="648">
        <v>19410</v>
      </c>
      <c r="X454" s="654"/>
      <c r="Y454" s="798">
        <v>19396</v>
      </c>
      <c r="Z454" s="810"/>
      <c r="AA454" s="798">
        <v>19348</v>
      </c>
      <c r="AB454" s="799"/>
      <c r="AC454" s="648">
        <v>19271</v>
      </c>
      <c r="AD454" s="654"/>
      <c r="AE454" s="648">
        <v>17336</v>
      </c>
      <c r="AF454" s="654"/>
      <c r="AG454" s="648">
        <v>17374</v>
      </c>
      <c r="AH454" s="654"/>
      <c r="AI454" s="648">
        <v>8895</v>
      </c>
      <c r="AJ454" s="654"/>
      <c r="AK454" s="648">
        <v>17261</v>
      </c>
      <c r="AL454" s="654"/>
      <c r="AM454" s="648"/>
      <c r="AN454" s="654"/>
      <c r="AO454" s="648"/>
      <c r="AP454" s="654"/>
      <c r="AQ454" s="2"/>
      <c r="AR454" s="666" t="s">
        <v>173</v>
      </c>
      <c r="AS454" s="666"/>
      <c r="AT454" s="666"/>
      <c r="AU454" s="666"/>
      <c r="AV454" s="666"/>
      <c r="AW454" s="666"/>
      <c r="AX454" s="666"/>
      <c r="AY454" s="666"/>
      <c r="AZ454" s="666"/>
      <c r="BA454" s="666"/>
      <c r="BB454" s="666"/>
      <c r="BC454" s="666"/>
      <c r="BD454" s="666"/>
      <c r="BE454" s="666"/>
      <c r="BF454" s="666"/>
      <c r="BG454" s="666"/>
      <c r="BH454" s="468">
        <f>75796-BH450-BH451-BH452-BH453-BH455</f>
        <v>75054</v>
      </c>
      <c r="BI454" s="468"/>
      <c r="BJ454" s="468"/>
      <c r="BK454" s="468"/>
      <c r="BL454" s="468"/>
      <c r="BM454" s="468"/>
      <c r="BN454" s="468"/>
      <c r="BO454" s="468"/>
      <c r="BP454" s="468"/>
      <c r="BQ454" s="41"/>
      <c r="BR454" s="20"/>
      <c r="BS454" s="656" t="s">
        <v>170</v>
      </c>
      <c r="BT454" s="656"/>
      <c r="BU454" s="656"/>
      <c r="BV454" s="656"/>
      <c r="BW454" s="656"/>
      <c r="BX454" s="656"/>
      <c r="BY454" s="656"/>
      <c r="BZ454" s="41"/>
      <c r="CA454" s="61"/>
      <c r="CB454" s="41"/>
      <c r="CC454" s="41"/>
      <c r="CD454" s="41"/>
      <c r="CE454" s="41"/>
      <c r="CF454" s="41"/>
      <c r="CG454" s="41"/>
      <c r="CI454" s="5"/>
      <c r="CJ454" s="57"/>
      <c r="CK454" s="5"/>
      <c r="CL454" s="113"/>
      <c r="CM454" s="113"/>
      <c r="CO454" s="113"/>
      <c r="CP454" s="113"/>
      <c r="CQ454" s="113"/>
      <c r="CR454" s="113"/>
      <c r="CS454" s="113"/>
    </row>
    <row r="455" spans="4:142" ht="19.899999999999999" customHeight="1" x14ac:dyDescent="0.35">
      <c r="D455" s="443" t="s">
        <v>164</v>
      </c>
      <c r="E455" s="444"/>
      <c r="F455" s="444"/>
      <c r="G455" s="444"/>
      <c r="H455" s="444"/>
      <c r="I455" s="444"/>
      <c r="J455" s="444"/>
      <c r="K455" s="444"/>
      <c r="L455" s="445"/>
      <c r="M455" s="667">
        <v>28727</v>
      </c>
      <c r="N455" s="667"/>
      <c r="O455" s="667"/>
      <c r="P455" s="667"/>
      <c r="Q455" s="648">
        <v>28857</v>
      </c>
      <c r="R455" s="649"/>
      <c r="S455" s="648">
        <v>28972</v>
      </c>
      <c r="T455" s="649"/>
      <c r="U455" s="648">
        <v>29085</v>
      </c>
      <c r="V455" s="649"/>
      <c r="W455" s="648">
        <v>29197</v>
      </c>
      <c r="X455" s="654"/>
      <c r="Y455" s="798">
        <v>29327</v>
      </c>
      <c r="Z455" s="810"/>
      <c r="AA455" s="798">
        <v>29465</v>
      </c>
      <c r="AB455" s="799"/>
      <c r="AC455" s="648">
        <v>29628</v>
      </c>
      <c r="AD455" s="654"/>
      <c r="AE455" s="648">
        <v>28583</v>
      </c>
      <c r="AF455" s="654"/>
      <c r="AG455" s="648">
        <v>28681</v>
      </c>
      <c r="AH455" s="654"/>
      <c r="AI455" s="648">
        <v>14044</v>
      </c>
      <c r="AJ455" s="654"/>
      <c r="AK455" s="648">
        <v>29466</v>
      </c>
      <c r="AL455" s="654"/>
      <c r="AM455" s="648"/>
      <c r="AN455" s="654"/>
      <c r="AO455" s="648"/>
      <c r="AP455" s="654"/>
      <c r="AQ455" s="2"/>
      <c r="AR455" s="467" t="s">
        <v>174</v>
      </c>
      <c r="AS455" s="467"/>
      <c r="AT455" s="467"/>
      <c r="AU455" s="467"/>
      <c r="AV455" s="467"/>
      <c r="AW455" s="467"/>
      <c r="AX455" s="467"/>
      <c r="AY455" s="467"/>
      <c r="AZ455" s="467"/>
      <c r="BA455" s="467"/>
      <c r="BB455" s="467"/>
      <c r="BC455" s="467"/>
      <c r="BD455" s="467"/>
      <c r="BE455" s="467"/>
      <c r="BF455" s="467"/>
      <c r="BG455" s="467"/>
      <c r="BH455" s="469">
        <v>45</v>
      </c>
      <c r="BI455" s="469"/>
      <c r="BJ455" s="469"/>
      <c r="BK455" s="469"/>
      <c r="BL455" s="469"/>
      <c r="BM455" s="469"/>
      <c r="BN455" s="469"/>
      <c r="BO455" s="469"/>
      <c r="BP455" s="469"/>
      <c r="BQ455" s="41"/>
      <c r="BR455" s="58"/>
      <c r="BS455" s="41"/>
      <c r="BT455" s="41"/>
      <c r="BU455" s="41"/>
      <c r="BV455" s="41"/>
      <c r="BW455" s="41"/>
      <c r="BX455" s="41"/>
      <c r="BY455" s="41"/>
      <c r="BZ455" s="41"/>
      <c r="CA455" s="41"/>
      <c r="CB455" s="658">
        <f>+BH451/BH456</f>
        <v>1.3193308354002849E-5</v>
      </c>
      <c r="CC455" s="658"/>
      <c r="CD455" s="658"/>
      <c r="CE455" s="658"/>
      <c r="CF455" s="658"/>
      <c r="CG455" s="658"/>
      <c r="CH455" s="5"/>
      <c r="CI455" s="5"/>
      <c r="CJ455" s="57"/>
      <c r="CK455" s="5"/>
      <c r="CL455" s="113"/>
      <c r="CM455" s="113"/>
      <c r="CN455" s="113"/>
      <c r="CO455" s="113"/>
      <c r="CP455" s="113"/>
      <c r="CQ455" s="113"/>
      <c r="CR455" s="113"/>
      <c r="CS455" s="113"/>
    </row>
    <row r="456" spans="4:142" ht="22.15" customHeight="1" x14ac:dyDescent="0.35">
      <c r="D456" s="337" t="s">
        <v>165</v>
      </c>
      <c r="E456" s="337"/>
      <c r="F456" s="344"/>
      <c r="G456" s="344"/>
      <c r="H456" s="344"/>
      <c r="I456" s="344"/>
      <c r="J456" s="344"/>
      <c r="K456" s="344"/>
      <c r="L456" s="344"/>
      <c r="M456" s="667">
        <v>9431</v>
      </c>
      <c r="N456" s="667"/>
      <c r="O456" s="667"/>
      <c r="P456" s="667"/>
      <c r="Q456" s="648">
        <v>9707</v>
      </c>
      <c r="R456" s="649"/>
      <c r="S456" s="648">
        <v>9998</v>
      </c>
      <c r="T456" s="649"/>
      <c r="U456" s="648">
        <v>10304</v>
      </c>
      <c r="V456" s="649"/>
      <c r="W456" s="648">
        <v>10611</v>
      </c>
      <c r="X456" s="654"/>
      <c r="Y456" s="798">
        <v>10938</v>
      </c>
      <c r="Z456" s="810"/>
      <c r="AA456" s="798">
        <v>11267</v>
      </c>
      <c r="AB456" s="799"/>
      <c r="AC456" s="648">
        <v>11604</v>
      </c>
      <c r="AD456" s="654"/>
      <c r="AE456" s="648">
        <v>13182</v>
      </c>
      <c r="AF456" s="654"/>
      <c r="AG456" s="648">
        <v>13770</v>
      </c>
      <c r="AH456" s="654"/>
      <c r="AI456" s="648">
        <v>6664</v>
      </c>
      <c r="AJ456" s="654"/>
      <c r="AK456" s="648">
        <v>14907</v>
      </c>
      <c r="AL456" s="654"/>
      <c r="AM456" s="648"/>
      <c r="AN456" s="654"/>
      <c r="AO456" s="648"/>
      <c r="AP456" s="654"/>
      <c r="AQ456" s="2"/>
      <c r="AR456" s="644" t="s">
        <v>117</v>
      </c>
      <c r="AS456" s="644"/>
      <c r="AT456" s="644"/>
      <c r="AU456" s="644"/>
      <c r="AV456" s="644"/>
      <c r="AW456" s="644"/>
      <c r="AX456" s="644"/>
      <c r="AY456" s="644"/>
      <c r="AZ456" s="644"/>
      <c r="BA456" s="644"/>
      <c r="BB456" s="644"/>
      <c r="BC456" s="644"/>
      <c r="BD456" s="644"/>
      <c r="BE456" s="644"/>
      <c r="BF456" s="644"/>
      <c r="BG456" s="644"/>
      <c r="BH456" s="631">
        <f>SUM(BH450:BP455)</f>
        <v>75796</v>
      </c>
      <c r="BI456" s="631"/>
      <c r="BJ456" s="631"/>
      <c r="BK456" s="631"/>
      <c r="BL456" s="631"/>
      <c r="BM456" s="631"/>
      <c r="BN456" s="631"/>
      <c r="BO456" s="631"/>
      <c r="BP456" s="631"/>
      <c r="BQ456" s="6"/>
      <c r="BR456" s="22"/>
      <c r="BS456" s="59"/>
      <c r="BT456" s="59"/>
      <c r="BU456" s="59"/>
      <c r="BV456" s="59"/>
      <c r="BW456" s="59"/>
      <c r="BX456" s="59"/>
      <c r="BY456" s="59"/>
      <c r="BZ456" s="59"/>
      <c r="CA456" s="23"/>
      <c r="CB456" s="59"/>
      <c r="CC456" s="59"/>
      <c r="CD456" s="59"/>
      <c r="CE456" s="59"/>
      <c r="CF456" s="59"/>
      <c r="CG456" s="59"/>
      <c r="CH456" s="23"/>
      <c r="CI456" s="59"/>
      <c r="CJ456" s="60"/>
      <c r="CK456" s="6"/>
      <c r="CL456" s="114"/>
      <c r="CM456" s="114"/>
      <c r="CN456" s="118"/>
      <c r="CO456" s="114"/>
      <c r="CP456" s="114"/>
      <c r="CQ456" s="114"/>
      <c r="CR456" s="114"/>
      <c r="CS456" s="114"/>
    </row>
    <row r="457" spans="4:142" ht="14.25" customHeight="1" x14ac:dyDescent="0.35">
      <c r="D457" s="344" t="s">
        <v>351</v>
      </c>
      <c r="E457" s="344"/>
      <c r="M457" s="344"/>
      <c r="N457" s="344"/>
      <c r="O457" s="344"/>
      <c r="P457" s="344"/>
      <c r="Q457" s="344"/>
      <c r="R457" s="344"/>
      <c r="S457" s="344"/>
      <c r="T457" s="344"/>
      <c r="U457" s="344"/>
      <c r="V457" s="344"/>
      <c r="W457" s="344"/>
      <c r="X457" s="344"/>
      <c r="Y457" s="344"/>
      <c r="Z457" s="344"/>
      <c r="AA457" s="344"/>
      <c r="AB457" s="344"/>
      <c r="AC457" s="344"/>
      <c r="AD457" s="344"/>
      <c r="AE457" s="344"/>
      <c r="AF457" s="344"/>
      <c r="AG457" s="344"/>
      <c r="AH457" s="344"/>
      <c r="AI457" s="344"/>
      <c r="AJ457" s="344"/>
      <c r="AK457" s="344"/>
      <c r="AL457" s="344"/>
      <c r="AM457" s="344"/>
      <c r="AN457" s="344"/>
      <c r="AO457" s="344"/>
      <c r="AP457" s="344"/>
      <c r="AQ457" s="30"/>
      <c r="AR457" s="8" t="s">
        <v>175</v>
      </c>
      <c r="BC457" s="6"/>
      <c r="BD457" s="6"/>
      <c r="BE457" s="6"/>
      <c r="BF457" s="6"/>
      <c r="BG457" s="6"/>
      <c r="BH457" s="6"/>
      <c r="BI457" s="6"/>
      <c r="BJ457" s="6"/>
      <c r="BK457" s="6"/>
      <c r="BL457" s="6"/>
      <c r="BM457" s="6"/>
      <c r="BN457" s="6"/>
      <c r="BO457" s="6"/>
      <c r="BP457" s="6"/>
      <c r="BQ457" s="6"/>
      <c r="BR457" s="637" t="s">
        <v>178</v>
      </c>
      <c r="BS457" s="637"/>
      <c r="BT457" s="637"/>
      <c r="BU457" s="637"/>
      <c r="BV457" s="637"/>
      <c r="BW457" s="637"/>
      <c r="BX457" s="637"/>
      <c r="BY457" s="637"/>
      <c r="BZ457" s="637"/>
      <c r="CA457" s="637"/>
      <c r="CB457" s="637"/>
      <c r="CC457" s="637"/>
      <c r="CD457" s="637"/>
      <c r="CE457" s="637"/>
      <c r="CF457" s="637"/>
      <c r="CG457" s="637"/>
      <c r="CH457" s="637"/>
      <c r="CI457" s="637"/>
      <c r="CJ457" s="637"/>
      <c r="CK457" s="6"/>
      <c r="CL457" s="114"/>
      <c r="CM457" s="114"/>
      <c r="CN457" s="114"/>
      <c r="CO457" s="114"/>
      <c r="CP457" s="114"/>
      <c r="CQ457" s="114"/>
      <c r="CR457" s="114"/>
      <c r="CS457" s="114"/>
    </row>
    <row r="458" spans="4:142" ht="14.25" customHeight="1" x14ac:dyDescent="0.35">
      <c r="F458" s="293"/>
      <c r="G458" s="293"/>
      <c r="H458" s="293"/>
      <c r="I458" s="293"/>
      <c r="J458" s="293"/>
      <c r="K458" s="293"/>
      <c r="L458" s="293"/>
      <c r="AK458" s="2"/>
      <c r="AL458" s="56"/>
    </row>
    <row r="459" spans="4:142" ht="14.25" customHeight="1" x14ac:dyDescent="0.35">
      <c r="D459" s="293" t="s">
        <v>182</v>
      </c>
      <c r="E459" s="293"/>
      <c r="F459" s="294"/>
      <c r="G459" s="294"/>
      <c r="H459" s="294"/>
      <c r="I459" s="294"/>
      <c r="J459" s="294"/>
      <c r="K459" s="294"/>
      <c r="L459" s="294"/>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3"/>
      <c r="AI459" s="293"/>
      <c r="AJ459" s="293"/>
      <c r="AK459" s="293"/>
      <c r="AL459" s="293"/>
      <c r="AM459" s="293"/>
      <c r="AN459" s="293"/>
      <c r="AO459" s="293"/>
      <c r="AP459" s="293"/>
      <c r="EC459" s="138"/>
      <c r="ED459" s="138"/>
      <c r="EE459" s="138"/>
      <c r="EF459" s="138"/>
      <c r="EG459" s="138"/>
      <c r="EH459" s="138"/>
      <c r="EI459" s="138"/>
      <c r="EJ459" s="138"/>
      <c r="EK459" s="138"/>
      <c r="EL459" s="138"/>
    </row>
    <row r="460" spans="4:142" ht="14.25" customHeight="1" x14ac:dyDescent="0.35">
      <c r="D460" s="294"/>
      <c r="E460" s="294"/>
      <c r="F460" s="259"/>
      <c r="G460" s="259"/>
      <c r="H460" s="259"/>
      <c r="I460" s="259"/>
      <c r="J460" s="259"/>
      <c r="K460" s="259"/>
      <c r="L460" s="259"/>
      <c r="M460" s="294"/>
      <c r="N460" s="294"/>
      <c r="O460" s="294"/>
      <c r="P460" s="294"/>
      <c r="Q460" s="294"/>
      <c r="R460" s="294"/>
      <c r="S460" s="294"/>
      <c r="T460" s="294"/>
      <c r="U460" s="294"/>
      <c r="V460" s="294"/>
      <c r="W460" s="294"/>
      <c r="X460" s="294"/>
      <c r="Y460" s="294"/>
      <c r="Z460" s="294"/>
      <c r="AA460" s="294"/>
      <c r="AB460" s="294"/>
      <c r="AC460" s="294"/>
      <c r="AD460" s="294"/>
      <c r="AE460" s="294"/>
      <c r="AF460" s="294"/>
      <c r="AG460" s="294"/>
      <c r="AH460" s="294"/>
      <c r="AI460" s="294"/>
      <c r="AJ460" s="294"/>
      <c r="AK460" s="294"/>
      <c r="AL460" s="294"/>
      <c r="AM460" s="294"/>
      <c r="AN460" s="294"/>
      <c r="AO460" s="294"/>
      <c r="AP460" s="294"/>
      <c r="EC460" s="138"/>
      <c r="ED460" s="716" t="s">
        <v>193</v>
      </c>
      <c r="EE460" s="716"/>
      <c r="EF460" s="716"/>
      <c r="EG460" s="716"/>
      <c r="EH460" s="138"/>
      <c r="EI460" s="716"/>
      <c r="EJ460" s="716"/>
      <c r="EK460" s="716"/>
      <c r="EL460" s="716"/>
    </row>
    <row r="461" spans="4:142" ht="14.25" customHeight="1" x14ac:dyDescent="0.35">
      <c r="D461" s="650" t="s">
        <v>205</v>
      </c>
      <c r="E461" s="651"/>
      <c r="F461" s="651"/>
      <c r="G461" s="651"/>
      <c r="H461" s="651"/>
      <c r="I461" s="651"/>
      <c r="J461" s="651"/>
      <c r="K461" s="651"/>
      <c r="L461" s="651"/>
      <c r="M461" s="651"/>
      <c r="N461" s="651"/>
      <c r="O461" s="651"/>
      <c r="P461" s="651"/>
      <c r="Q461" s="651"/>
      <c r="R461" s="651"/>
      <c r="S461" s="651"/>
      <c r="T461" s="651"/>
      <c r="U461" s="651"/>
      <c r="V461" s="698"/>
      <c r="W461" s="451">
        <v>2005</v>
      </c>
      <c r="X461" s="451"/>
      <c r="Y461" s="451"/>
      <c r="Z461" s="451"/>
      <c r="AA461" s="451"/>
      <c r="AB461" s="451"/>
      <c r="AC461" s="451"/>
      <c r="AD461" s="451"/>
      <c r="AE461" s="451">
        <v>2018</v>
      </c>
      <c r="AF461" s="451"/>
      <c r="AG461" s="451"/>
      <c r="AH461" s="451"/>
      <c r="AI461" s="451"/>
      <c r="AJ461" s="451"/>
      <c r="AK461" s="451"/>
      <c r="AL461" s="451"/>
      <c r="AM461" s="451">
        <v>2020</v>
      </c>
      <c r="AN461" s="451"/>
      <c r="AO461" s="451"/>
      <c r="AP461" s="451"/>
      <c r="EC461" s="138"/>
      <c r="ED461" s="143" t="s">
        <v>183</v>
      </c>
      <c r="EE461" s="143">
        <v>2005</v>
      </c>
      <c r="EF461" s="143">
        <v>2018</v>
      </c>
      <c r="EG461" s="143">
        <v>2020</v>
      </c>
      <c r="EH461" s="138"/>
      <c r="EI461" s="144" t="s">
        <v>195</v>
      </c>
      <c r="EJ461" s="143">
        <v>2005</v>
      </c>
      <c r="EK461" s="143">
        <v>2018</v>
      </c>
      <c r="EL461" s="143">
        <v>2020</v>
      </c>
    </row>
    <row r="462" spans="4:142" ht="14.25" customHeight="1" x14ac:dyDescent="0.35">
      <c r="D462" s="652"/>
      <c r="E462" s="653"/>
      <c r="F462" s="653"/>
      <c r="G462" s="653"/>
      <c r="H462" s="653"/>
      <c r="I462" s="653"/>
      <c r="J462" s="653"/>
      <c r="K462" s="653"/>
      <c r="L462" s="653"/>
      <c r="M462" s="653"/>
      <c r="N462" s="653"/>
      <c r="O462" s="653"/>
      <c r="P462" s="653"/>
      <c r="Q462" s="653"/>
      <c r="R462" s="653"/>
      <c r="S462" s="653"/>
      <c r="T462" s="653"/>
      <c r="U462" s="653"/>
      <c r="V462" s="699"/>
      <c r="W462" s="451"/>
      <c r="X462" s="451"/>
      <c r="Y462" s="451"/>
      <c r="Z462" s="451"/>
      <c r="AA462" s="451"/>
      <c r="AB462" s="451"/>
      <c r="AC462" s="451"/>
      <c r="AD462" s="451"/>
      <c r="AE462" s="451"/>
      <c r="AF462" s="451"/>
      <c r="AG462" s="451"/>
      <c r="AH462" s="451"/>
      <c r="AI462" s="451"/>
      <c r="AJ462" s="451"/>
      <c r="AK462" s="451"/>
      <c r="AL462" s="451"/>
      <c r="AM462" s="451"/>
      <c r="AN462" s="451"/>
      <c r="AO462" s="451"/>
      <c r="AP462" s="451"/>
      <c r="EC462" s="138"/>
      <c r="ED462" s="145" t="s">
        <v>184</v>
      </c>
      <c r="EE462" s="146">
        <v>6577</v>
      </c>
      <c r="EF462" s="146">
        <v>6414</v>
      </c>
      <c r="EG462" s="146">
        <v>6334</v>
      </c>
      <c r="EH462" s="138"/>
      <c r="EI462" s="147" t="s">
        <v>196</v>
      </c>
      <c r="EJ462" s="148">
        <f t="shared" ref="EJ462:EJ470" si="13">+W463</f>
        <v>58.119383137078259</v>
      </c>
      <c r="EK462" s="148">
        <f t="shared" ref="EK462:EK470" si="14">+AE463</f>
        <v>53.087835211815005</v>
      </c>
      <c r="EL462" s="148">
        <f t="shared" ref="EL462:EL470" si="15">+AM463</f>
        <v>53.490345851899001</v>
      </c>
    </row>
    <row r="463" spans="4:142" ht="14.25" customHeight="1" x14ac:dyDescent="0.35">
      <c r="D463" s="440" t="s">
        <v>196</v>
      </c>
      <c r="E463" s="441"/>
      <c r="F463" s="441"/>
      <c r="G463" s="441"/>
      <c r="H463" s="441"/>
      <c r="I463" s="441"/>
      <c r="J463" s="441"/>
      <c r="K463" s="441"/>
      <c r="L463" s="441"/>
      <c r="M463" s="441"/>
      <c r="N463" s="441"/>
      <c r="O463" s="441"/>
      <c r="P463" s="441"/>
      <c r="Q463" s="441"/>
      <c r="R463" s="441"/>
      <c r="S463" s="441"/>
      <c r="T463" s="441"/>
      <c r="U463" s="441"/>
      <c r="V463" s="442"/>
      <c r="W463" s="642">
        <f>+((EE463+EE469)/EE466)*100</f>
        <v>58.119383137078259</v>
      </c>
      <c r="X463" s="643"/>
      <c r="Y463" s="643"/>
      <c r="Z463" s="643"/>
      <c r="AA463" s="643"/>
      <c r="AB463" s="643"/>
      <c r="AC463" s="643"/>
      <c r="AD463" s="647"/>
      <c r="AE463" s="642">
        <f>+((EF463+EF469)/EF466)*100</f>
        <v>53.087835211815005</v>
      </c>
      <c r="AF463" s="643"/>
      <c r="AG463" s="643"/>
      <c r="AH463" s="643"/>
      <c r="AI463" s="643"/>
      <c r="AJ463" s="643"/>
      <c r="AK463" s="643"/>
      <c r="AL463" s="647"/>
      <c r="AM463" s="642">
        <f>+((EG463+EG469)/EG466)*100</f>
        <v>53.490345851899001</v>
      </c>
      <c r="AN463" s="643"/>
      <c r="AO463" s="643"/>
      <c r="AP463" s="643"/>
      <c r="EC463" s="138"/>
      <c r="ED463" s="149" t="s">
        <v>185</v>
      </c>
      <c r="EE463" s="146">
        <v>21128</v>
      </c>
      <c r="EF463" s="146">
        <v>19094</v>
      </c>
      <c r="EG463" s="146">
        <v>18986</v>
      </c>
      <c r="EH463" s="138"/>
      <c r="EI463" s="150" t="s">
        <v>197</v>
      </c>
      <c r="EJ463" s="148">
        <f t="shared" si="13"/>
        <v>45.316689187739954</v>
      </c>
      <c r="EK463" s="148">
        <f t="shared" si="14"/>
        <v>37.104547221142639</v>
      </c>
      <c r="EL463" s="148">
        <f t="shared" si="15"/>
        <v>36.622109060046682</v>
      </c>
    </row>
    <row r="464" spans="4:142" ht="14.25" customHeight="1" x14ac:dyDescent="0.35">
      <c r="D464" s="440" t="s">
        <v>197</v>
      </c>
      <c r="E464" s="441"/>
      <c r="F464" s="441"/>
      <c r="G464" s="441"/>
      <c r="H464" s="441"/>
      <c r="I464" s="441"/>
      <c r="J464" s="441"/>
      <c r="K464" s="441"/>
      <c r="L464" s="441"/>
      <c r="M464" s="441"/>
      <c r="N464" s="441"/>
      <c r="O464" s="441"/>
      <c r="P464" s="441"/>
      <c r="Q464" s="441"/>
      <c r="R464" s="441"/>
      <c r="S464" s="441"/>
      <c r="T464" s="441"/>
      <c r="U464" s="441"/>
      <c r="V464" s="442"/>
      <c r="W464" s="642">
        <f>+EE463/EE466*100</f>
        <v>45.316689187739954</v>
      </c>
      <c r="X464" s="643"/>
      <c r="Y464" s="643"/>
      <c r="Z464" s="643"/>
      <c r="AA464" s="643"/>
      <c r="AB464" s="643"/>
      <c r="AC464" s="643"/>
      <c r="AD464" s="647"/>
      <c r="AE464" s="642">
        <f>+(EF463/EF466)*100</f>
        <v>37.104547221142639</v>
      </c>
      <c r="AF464" s="643"/>
      <c r="AG464" s="643"/>
      <c r="AH464" s="643"/>
      <c r="AI464" s="643"/>
      <c r="AJ464" s="643"/>
      <c r="AK464" s="643"/>
      <c r="AL464" s="647"/>
      <c r="AM464" s="642">
        <f>+EG463/EG466*100</f>
        <v>36.622109060046682</v>
      </c>
      <c r="AN464" s="643"/>
      <c r="AO464" s="643"/>
      <c r="AP464" s="643"/>
      <c r="EC464" s="138"/>
      <c r="ED464" s="149" t="s">
        <v>186</v>
      </c>
      <c r="EE464" s="146">
        <v>7004</v>
      </c>
      <c r="EF464" s="146">
        <v>6389</v>
      </c>
      <c r="EG464" s="146">
        <v>6383</v>
      </c>
      <c r="EH464" s="138"/>
      <c r="EI464" s="150" t="s">
        <v>198</v>
      </c>
      <c r="EJ464" s="148">
        <f t="shared" si="13"/>
        <v>12.802693949338309</v>
      </c>
      <c r="EK464" s="148">
        <f t="shared" si="14"/>
        <v>15.983287990672368</v>
      </c>
      <c r="EL464" s="148">
        <f t="shared" si="15"/>
        <v>16.868236791852322</v>
      </c>
    </row>
    <row r="465" spans="4:142" ht="14.25" customHeight="1" x14ac:dyDescent="0.35">
      <c r="D465" s="440" t="s">
        <v>198</v>
      </c>
      <c r="E465" s="441"/>
      <c r="F465" s="441"/>
      <c r="G465" s="441"/>
      <c r="H465" s="441"/>
      <c r="I465" s="441"/>
      <c r="J465" s="441"/>
      <c r="K465" s="441"/>
      <c r="L465" s="441"/>
      <c r="M465" s="441"/>
      <c r="N465" s="441"/>
      <c r="O465" s="441"/>
      <c r="P465" s="441"/>
      <c r="Q465" s="441"/>
      <c r="R465" s="441"/>
      <c r="S465" s="441"/>
      <c r="T465" s="441"/>
      <c r="U465" s="441"/>
      <c r="V465" s="442"/>
      <c r="W465" s="642">
        <f>+(EE469/EE466)*100</f>
        <v>12.802693949338309</v>
      </c>
      <c r="X465" s="643"/>
      <c r="Y465" s="643"/>
      <c r="Z465" s="643"/>
      <c r="AA465" s="643"/>
      <c r="AB465" s="643"/>
      <c r="AC465" s="643"/>
      <c r="AD465" s="647"/>
      <c r="AE465" s="642">
        <f>+(EF469/EF466)*100</f>
        <v>15.983287990672368</v>
      </c>
      <c r="AF465" s="643"/>
      <c r="AG465" s="643"/>
      <c r="AH465" s="643"/>
      <c r="AI465" s="643"/>
      <c r="AJ465" s="643"/>
      <c r="AK465" s="643"/>
      <c r="AL465" s="647"/>
      <c r="AM465" s="642">
        <f>+(EG469/EG466)*100</f>
        <v>16.868236791852322</v>
      </c>
      <c r="AN465" s="643"/>
      <c r="AO465" s="643"/>
      <c r="AP465" s="643"/>
      <c r="EC465" s="138"/>
      <c r="ED465" s="149" t="s">
        <v>187</v>
      </c>
      <c r="EE465" s="146">
        <v>10969</v>
      </c>
      <c r="EF465" s="146">
        <v>12932</v>
      </c>
      <c r="EG465" s="146">
        <v>11554</v>
      </c>
      <c r="EH465" s="138"/>
      <c r="EI465" s="150" t="s">
        <v>199</v>
      </c>
      <c r="EJ465" s="148">
        <f t="shared" si="13"/>
        <v>28.251609238924651</v>
      </c>
      <c r="EK465" s="148">
        <f t="shared" si="14"/>
        <v>43.076359065675078</v>
      </c>
      <c r="EL465" s="148">
        <f t="shared" si="15"/>
        <v>46.060254924681345</v>
      </c>
    </row>
    <row r="466" spans="4:142" ht="14.25" customHeight="1" x14ac:dyDescent="0.35">
      <c r="D466" s="440" t="s">
        <v>199</v>
      </c>
      <c r="E466" s="441"/>
      <c r="F466" s="441"/>
      <c r="G466" s="441"/>
      <c r="H466" s="441"/>
      <c r="I466" s="441"/>
      <c r="J466" s="441"/>
      <c r="K466" s="441"/>
      <c r="L466" s="441"/>
      <c r="M466" s="441"/>
      <c r="N466" s="441"/>
      <c r="O466" s="441"/>
      <c r="P466" s="441"/>
      <c r="Q466" s="441"/>
      <c r="R466" s="441"/>
      <c r="S466" s="441"/>
      <c r="T466" s="441"/>
      <c r="U466" s="441"/>
      <c r="V466" s="442"/>
      <c r="W466" s="642">
        <f>+EE469/EE463*100</f>
        <v>28.251609238924651</v>
      </c>
      <c r="X466" s="643"/>
      <c r="Y466" s="643"/>
      <c r="Z466" s="643"/>
      <c r="AA466" s="643"/>
      <c r="AB466" s="643"/>
      <c r="AC466" s="643"/>
      <c r="AD466" s="647"/>
      <c r="AE466" s="642">
        <f>+(EF469/EF463)*100</f>
        <v>43.076359065675078</v>
      </c>
      <c r="AF466" s="643"/>
      <c r="AG466" s="643"/>
      <c r="AH466" s="643"/>
      <c r="AI466" s="643"/>
      <c r="AJ466" s="643"/>
      <c r="AK466" s="643"/>
      <c r="AL466" s="647"/>
      <c r="AM466" s="642">
        <f>+EG469/EG463*100</f>
        <v>46.060254924681345</v>
      </c>
      <c r="AN466" s="643"/>
      <c r="AO466" s="643"/>
      <c r="AP466" s="643"/>
      <c r="EC466" s="138"/>
      <c r="ED466" s="149" t="s">
        <v>188</v>
      </c>
      <c r="EE466" s="146">
        <v>46623</v>
      </c>
      <c r="EF466" s="146">
        <v>51460</v>
      </c>
      <c r="EG466" s="146">
        <v>51843</v>
      </c>
      <c r="EH466" s="138"/>
      <c r="EI466" s="150" t="s">
        <v>200</v>
      </c>
      <c r="EJ466" s="148">
        <f t="shared" si="13"/>
        <v>37.728262690567931</v>
      </c>
      <c r="EK466" s="148">
        <f t="shared" si="14"/>
        <v>38.030395136778118</v>
      </c>
      <c r="EL466" s="148">
        <f t="shared" si="15"/>
        <v>37.221269296740992</v>
      </c>
    </row>
    <row r="467" spans="4:142" ht="14.25" customHeight="1" x14ac:dyDescent="0.35">
      <c r="D467" s="440" t="s">
        <v>200</v>
      </c>
      <c r="E467" s="441"/>
      <c r="F467" s="441"/>
      <c r="G467" s="441"/>
      <c r="H467" s="441"/>
      <c r="I467" s="441"/>
      <c r="J467" s="441"/>
      <c r="K467" s="441"/>
      <c r="L467" s="441"/>
      <c r="M467" s="441"/>
      <c r="N467" s="441"/>
      <c r="O467" s="441"/>
      <c r="P467" s="441"/>
      <c r="Q467" s="441"/>
      <c r="R467" s="441"/>
      <c r="S467" s="441"/>
      <c r="T467" s="441"/>
      <c r="U467" s="441"/>
      <c r="V467" s="442"/>
      <c r="W467" s="642">
        <f>+EE468/EE469*100</f>
        <v>37.728262690567931</v>
      </c>
      <c r="X467" s="643"/>
      <c r="Y467" s="643"/>
      <c r="Z467" s="643"/>
      <c r="AA467" s="643"/>
      <c r="AB467" s="643"/>
      <c r="AC467" s="643"/>
      <c r="AD467" s="647"/>
      <c r="AE467" s="642">
        <f>+(EF468/EF469)*100</f>
        <v>38.030395136778118</v>
      </c>
      <c r="AF467" s="643"/>
      <c r="AG467" s="643"/>
      <c r="AH467" s="643"/>
      <c r="AI467" s="643"/>
      <c r="AJ467" s="643"/>
      <c r="AK467" s="643"/>
      <c r="AL467" s="647"/>
      <c r="AM467" s="642">
        <f>+EG468/EG469*100</f>
        <v>37.221269296740992</v>
      </c>
      <c r="AN467" s="643"/>
      <c r="AO467" s="643"/>
      <c r="AP467" s="643"/>
      <c r="EC467" s="138"/>
      <c r="ED467" s="149" t="s">
        <v>189</v>
      </c>
      <c r="EE467" s="146">
        <v>5433</v>
      </c>
      <c r="EF467" s="146">
        <v>8182</v>
      </c>
      <c r="EG467" s="146">
        <v>8552</v>
      </c>
      <c r="EH467" s="138"/>
      <c r="EI467" s="150" t="s">
        <v>201</v>
      </c>
      <c r="EJ467" s="148">
        <f t="shared" si="13"/>
        <v>34.617611453234382</v>
      </c>
      <c r="EK467" s="148">
        <f t="shared" si="14"/>
        <v>34.078954359492059</v>
      </c>
      <c r="EL467" s="148">
        <f t="shared" si="15"/>
        <v>33.752531173398701</v>
      </c>
    </row>
    <row r="468" spans="4:142" ht="14.25" customHeight="1" x14ac:dyDescent="0.35">
      <c r="D468" s="440" t="s">
        <v>201</v>
      </c>
      <c r="E468" s="441"/>
      <c r="F468" s="441"/>
      <c r="G468" s="441"/>
      <c r="H468" s="441"/>
      <c r="I468" s="441"/>
      <c r="J468" s="441"/>
      <c r="K468" s="441"/>
      <c r="L468" s="441"/>
      <c r="M468" s="441"/>
      <c r="N468" s="441"/>
      <c r="O468" s="441"/>
      <c r="P468" s="441"/>
      <c r="Q468" s="441"/>
      <c r="R468" s="441"/>
      <c r="S468" s="441"/>
      <c r="T468" s="441"/>
      <c r="U468" s="441"/>
      <c r="V468" s="442"/>
      <c r="W468" s="642">
        <f>+EE462/EE470*100</f>
        <v>34.617611453234382</v>
      </c>
      <c r="X468" s="643"/>
      <c r="Y468" s="643"/>
      <c r="Z468" s="643"/>
      <c r="AA468" s="643"/>
      <c r="AB468" s="643"/>
      <c r="AC468" s="643"/>
      <c r="AD468" s="647"/>
      <c r="AE468" s="642">
        <f>+(EF462/EF470)*100</f>
        <v>34.078954359492059</v>
      </c>
      <c r="AF468" s="643"/>
      <c r="AG468" s="643"/>
      <c r="AH468" s="643"/>
      <c r="AI468" s="643"/>
      <c r="AJ468" s="643"/>
      <c r="AK468" s="643"/>
      <c r="AL468" s="647"/>
      <c r="AM468" s="642">
        <f>+EG462/EG470*100</f>
        <v>33.752531173398701</v>
      </c>
      <c r="AN468" s="643"/>
      <c r="AO468" s="643"/>
      <c r="AP468" s="643"/>
      <c r="EC468" s="138"/>
      <c r="ED468" s="149" t="s">
        <v>190</v>
      </c>
      <c r="EE468" s="146">
        <v>2252</v>
      </c>
      <c r="EF468" s="146">
        <v>3128</v>
      </c>
      <c r="EG468" s="146">
        <v>3255</v>
      </c>
      <c r="EH468" s="138"/>
      <c r="EI468" s="151" t="s">
        <v>202</v>
      </c>
      <c r="EJ468" s="148">
        <f t="shared" si="13"/>
        <v>201.89582182956008</v>
      </c>
      <c r="EK468" s="148">
        <f t="shared" si="14"/>
        <v>158.05426546076754</v>
      </c>
      <c r="EL468" s="148">
        <f t="shared" si="15"/>
        <v>135.10289990645464</v>
      </c>
    </row>
    <row r="469" spans="4:142" ht="14.25" customHeight="1" x14ac:dyDescent="0.35">
      <c r="D469" s="819" t="s">
        <v>202</v>
      </c>
      <c r="E469" s="820"/>
      <c r="F469" s="820"/>
      <c r="G469" s="820"/>
      <c r="H469" s="820"/>
      <c r="I469" s="820"/>
      <c r="J469" s="820"/>
      <c r="K469" s="820"/>
      <c r="L469" s="820"/>
      <c r="M469" s="820"/>
      <c r="N469" s="820"/>
      <c r="O469" s="820"/>
      <c r="P469" s="820"/>
      <c r="Q469" s="820"/>
      <c r="R469" s="820"/>
      <c r="S469" s="820"/>
      <c r="T469" s="820"/>
      <c r="U469" s="820"/>
      <c r="V469" s="821"/>
      <c r="W469" s="642">
        <f>+EE465/EE467*100</f>
        <v>201.89582182956008</v>
      </c>
      <c r="X469" s="643"/>
      <c r="Y469" s="643"/>
      <c r="Z469" s="643"/>
      <c r="AA469" s="643"/>
      <c r="AB469" s="643"/>
      <c r="AC469" s="643"/>
      <c r="AD469" s="647"/>
      <c r="AE469" s="642">
        <f>+(EF465/EF467)*100</f>
        <v>158.05426546076754</v>
      </c>
      <c r="AF469" s="643"/>
      <c r="AG469" s="643"/>
      <c r="AH469" s="643"/>
      <c r="AI469" s="643"/>
      <c r="AJ469" s="643"/>
      <c r="AK469" s="643"/>
      <c r="AL469" s="647"/>
      <c r="AM469" s="642">
        <f>+EG465/EG467*100</f>
        <v>135.10289990645464</v>
      </c>
      <c r="AN469" s="643"/>
      <c r="AO469" s="643"/>
      <c r="AP469" s="643"/>
      <c r="EC469" s="138"/>
      <c r="ED469" s="149" t="s">
        <v>191</v>
      </c>
      <c r="EE469" s="146">
        <v>5969</v>
      </c>
      <c r="EF469" s="146">
        <v>8225</v>
      </c>
      <c r="EG469" s="146">
        <v>8745</v>
      </c>
      <c r="EH469" s="138"/>
      <c r="EI469" s="150" t="s">
        <v>203</v>
      </c>
      <c r="EJ469" s="148">
        <f t="shared" si="13"/>
        <v>93.903483723586518</v>
      </c>
      <c r="EK469" s="148">
        <f t="shared" si="14"/>
        <v>100.39129754265144</v>
      </c>
      <c r="EL469" s="148">
        <f t="shared" si="15"/>
        <v>99.232335892213698</v>
      </c>
    </row>
    <row r="470" spans="4:142" ht="14.25" customHeight="1" x14ac:dyDescent="0.35">
      <c r="D470" s="440" t="s">
        <v>203</v>
      </c>
      <c r="E470" s="441"/>
      <c r="F470" s="441"/>
      <c r="G470" s="441"/>
      <c r="H470" s="441"/>
      <c r="I470" s="441"/>
      <c r="J470" s="441"/>
      <c r="K470" s="441"/>
      <c r="L470" s="441"/>
      <c r="M470" s="441"/>
      <c r="N470" s="441"/>
      <c r="O470" s="441"/>
      <c r="P470" s="441"/>
      <c r="Q470" s="441"/>
      <c r="R470" s="441"/>
      <c r="S470" s="441"/>
      <c r="T470" s="441"/>
      <c r="U470" s="441"/>
      <c r="V470" s="442"/>
      <c r="W470" s="642">
        <f>+EE462/EE464*100</f>
        <v>93.903483723586518</v>
      </c>
      <c r="X470" s="643"/>
      <c r="Y470" s="643"/>
      <c r="Z470" s="643"/>
      <c r="AA470" s="643"/>
      <c r="AB470" s="643"/>
      <c r="AC470" s="643"/>
      <c r="AD470" s="647"/>
      <c r="AE470" s="642">
        <f>+(EF462/EF464)*100</f>
        <v>100.39129754265144</v>
      </c>
      <c r="AF470" s="643"/>
      <c r="AG470" s="643"/>
      <c r="AH470" s="643"/>
      <c r="AI470" s="643"/>
      <c r="AJ470" s="643"/>
      <c r="AK470" s="643"/>
      <c r="AL470" s="647"/>
      <c r="AM470" s="642">
        <f>+EG462/EG464*100</f>
        <v>99.232335892213698</v>
      </c>
      <c r="AN470" s="643"/>
      <c r="AO470" s="643"/>
      <c r="AP470" s="643"/>
      <c r="EC470" s="138"/>
      <c r="ED470" s="149" t="s">
        <v>192</v>
      </c>
      <c r="EE470" s="146">
        <v>18999</v>
      </c>
      <c r="EF470" s="146">
        <v>18821</v>
      </c>
      <c r="EG470" s="146">
        <v>18766</v>
      </c>
      <c r="EH470" s="138"/>
      <c r="EI470" s="150" t="s">
        <v>204</v>
      </c>
      <c r="EJ470" s="148">
        <f t="shared" si="13"/>
        <v>97.863546084062477</v>
      </c>
      <c r="EK470" s="148">
        <f t="shared" si="14"/>
        <v>99.819911223842738</v>
      </c>
      <c r="EL470" s="148">
        <f t="shared" si="15"/>
        <v>100.0754299507191</v>
      </c>
    </row>
    <row r="471" spans="4:142" ht="14.25" customHeight="1" x14ac:dyDescent="0.35">
      <c r="D471" s="704" t="s">
        <v>204</v>
      </c>
      <c r="E471" s="705"/>
      <c r="F471" s="705"/>
      <c r="G471" s="705"/>
      <c r="H471" s="705"/>
      <c r="I471" s="705"/>
      <c r="J471" s="705"/>
      <c r="K471" s="705"/>
      <c r="L471" s="705"/>
      <c r="M471" s="705"/>
      <c r="N471" s="705"/>
      <c r="O471" s="705"/>
      <c r="P471" s="705"/>
      <c r="Q471" s="705"/>
      <c r="R471" s="705"/>
      <c r="S471" s="705"/>
      <c r="T471" s="705"/>
      <c r="U471" s="705"/>
      <c r="V471" s="801"/>
      <c r="W471" s="642">
        <f>+EE471/EE472*100</f>
        <v>97.863546084062477</v>
      </c>
      <c r="X471" s="643"/>
      <c r="Y471" s="643"/>
      <c r="Z471" s="643"/>
      <c r="AA471" s="643"/>
      <c r="AB471" s="643"/>
      <c r="AC471" s="643"/>
      <c r="AD471" s="647"/>
      <c r="AE471" s="642">
        <f>+(EF471/EF472)*100</f>
        <v>99.819911223842738</v>
      </c>
      <c r="AF471" s="643"/>
      <c r="AG471" s="643"/>
      <c r="AH471" s="643"/>
      <c r="AI471" s="643"/>
      <c r="AJ471" s="643"/>
      <c r="AK471" s="643"/>
      <c r="AL471" s="647"/>
      <c r="AM471" s="642">
        <f>+EG471/EG472*100</f>
        <v>100.0754299507191</v>
      </c>
      <c r="AN471" s="643"/>
      <c r="AO471" s="643"/>
      <c r="AP471" s="643"/>
      <c r="EC471" s="138"/>
      <c r="ED471" s="149" t="s">
        <v>155</v>
      </c>
      <c r="EE471" s="146">
        <v>36462</v>
      </c>
      <c r="EF471" s="146">
        <v>39354</v>
      </c>
      <c r="EG471" s="146">
        <v>39802</v>
      </c>
      <c r="EH471" s="138"/>
      <c r="EI471" s="138"/>
      <c r="EJ471" s="138"/>
      <c r="EK471" s="138"/>
      <c r="EL471" s="138"/>
    </row>
    <row r="472" spans="4:142" ht="14.25" customHeight="1" x14ac:dyDescent="0.35">
      <c r="D472" s="8" t="s">
        <v>206</v>
      </c>
      <c r="E472" s="2"/>
      <c r="F472" s="8"/>
      <c r="G472" s="8"/>
      <c r="H472" s="8"/>
      <c r="I472" s="8"/>
      <c r="J472" s="8"/>
      <c r="K472" s="8"/>
      <c r="L472" s="8"/>
      <c r="M472" s="2"/>
      <c r="N472" s="2"/>
      <c r="O472" s="2"/>
      <c r="P472" s="2"/>
      <c r="AR472" s="8" t="s">
        <v>206</v>
      </c>
      <c r="AZ472" s="2"/>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EC472" s="138"/>
      <c r="ED472" s="149" t="s">
        <v>207</v>
      </c>
      <c r="EE472" s="146">
        <v>37258</v>
      </c>
      <c r="EF472" s="146">
        <v>39425</v>
      </c>
      <c r="EG472" s="146">
        <v>39772</v>
      </c>
      <c r="EH472" s="138"/>
      <c r="EI472" s="138"/>
      <c r="EJ472" s="138"/>
      <c r="EK472" s="138"/>
      <c r="EL472" s="138"/>
    </row>
    <row r="473" spans="4:142" ht="14.25" customHeight="1" x14ac:dyDescent="0.35">
      <c r="E473" s="8"/>
      <c r="F473" s="293"/>
      <c r="G473" s="293"/>
      <c r="H473" s="293"/>
      <c r="I473" s="293"/>
      <c r="J473" s="293"/>
      <c r="K473" s="293"/>
      <c r="L473" s="293"/>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2"/>
      <c r="CE473" s="8"/>
      <c r="CF473" s="8"/>
      <c r="EC473" s="138"/>
      <c r="ED473" s="149"/>
      <c r="EE473" s="146"/>
      <c r="EF473" s="146"/>
      <c r="EG473" s="146"/>
      <c r="EH473" s="138"/>
      <c r="EI473" s="138"/>
      <c r="EJ473" s="138"/>
      <c r="EK473" s="138"/>
      <c r="EL473" s="138"/>
    </row>
    <row r="474" spans="4:142" ht="14.25" customHeight="1" x14ac:dyDescent="0.35">
      <c r="D474" s="293" t="s">
        <v>1203</v>
      </c>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93"/>
      <c r="AI474" s="100"/>
      <c r="AJ474" s="100"/>
      <c r="AK474" s="100"/>
      <c r="AL474" s="100"/>
      <c r="AM474" s="100"/>
      <c r="AN474" s="100"/>
      <c r="AO474" s="100"/>
      <c r="AP474" s="100"/>
      <c r="AR474" s="530" t="s">
        <v>208</v>
      </c>
      <c r="AS474" s="530"/>
      <c r="AT474" s="530"/>
      <c r="AU474" s="530"/>
      <c r="AV474" s="530"/>
      <c r="AW474" s="530"/>
      <c r="AX474" s="530"/>
      <c r="AY474" s="530"/>
      <c r="AZ474" s="530"/>
      <c r="BA474" s="530"/>
      <c r="BB474" s="530"/>
      <c r="BC474" s="530"/>
      <c r="BD474" s="530"/>
      <c r="BE474" s="530"/>
      <c r="BF474" s="530"/>
      <c r="BG474" s="530"/>
      <c r="BH474" s="530"/>
      <c r="BI474" s="530"/>
      <c r="BJ474" s="530"/>
      <c r="BK474" s="530"/>
      <c r="BL474" s="530"/>
      <c r="BM474" s="530"/>
      <c r="BN474" s="530"/>
      <c r="BO474" s="530"/>
      <c r="BP474" s="530"/>
      <c r="BQ474" s="530"/>
      <c r="BR474" s="530"/>
      <c r="BS474" s="530"/>
      <c r="BT474" s="530"/>
      <c r="BU474" s="530"/>
      <c r="BV474" s="530"/>
      <c r="CE474" s="8"/>
      <c r="CF474" s="8"/>
      <c r="EC474" s="138"/>
      <c r="ED474" s="149"/>
      <c r="EE474" s="146"/>
      <c r="EF474" s="146"/>
      <c r="EG474" s="146"/>
      <c r="EH474" s="138"/>
      <c r="EI474" s="138"/>
      <c r="EJ474" s="138"/>
      <c r="EK474" s="138"/>
      <c r="EL474" s="138"/>
    </row>
    <row r="475" spans="4:142" ht="14.25" customHeight="1" x14ac:dyDescent="0.35">
      <c r="D475" s="293"/>
      <c r="E475" s="293"/>
      <c r="F475" s="276"/>
      <c r="G475" s="276"/>
      <c r="H475" s="276"/>
      <c r="I475" s="276"/>
      <c r="J475" s="276"/>
      <c r="K475" s="276"/>
      <c r="L475" s="276"/>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93"/>
      <c r="AR475" s="530"/>
      <c r="AS475" s="530"/>
      <c r="AT475" s="530"/>
      <c r="AU475" s="530"/>
      <c r="AV475" s="530"/>
      <c r="AW475" s="530"/>
      <c r="AX475" s="530"/>
      <c r="AY475" s="530"/>
      <c r="AZ475" s="530"/>
      <c r="BA475" s="530"/>
      <c r="BB475" s="530"/>
      <c r="BC475" s="530"/>
      <c r="BD475" s="530"/>
      <c r="BE475" s="530"/>
      <c r="BF475" s="530"/>
      <c r="BG475" s="530"/>
      <c r="BH475" s="530"/>
      <c r="BI475" s="530"/>
      <c r="BJ475" s="530"/>
      <c r="BK475" s="530"/>
      <c r="BL475" s="530"/>
      <c r="BM475" s="530"/>
      <c r="BN475" s="530"/>
      <c r="BO475" s="530"/>
      <c r="BP475" s="530"/>
      <c r="BQ475" s="530"/>
      <c r="BR475" s="530"/>
      <c r="BS475" s="530"/>
      <c r="BT475" s="530"/>
      <c r="BU475" s="530"/>
      <c r="BV475" s="530"/>
      <c r="EC475" s="138"/>
      <c r="ED475" s="138"/>
      <c r="EE475" s="138"/>
      <c r="EF475" s="138"/>
      <c r="EG475" s="138"/>
      <c r="EH475" s="138"/>
      <c r="EI475" s="138"/>
      <c r="EJ475" s="138"/>
      <c r="EK475" s="138"/>
      <c r="EL475" s="138"/>
    </row>
    <row r="476" spans="4:142" ht="14.25" customHeight="1" x14ac:dyDescent="0.35">
      <c r="D476" s="418" t="s">
        <v>209</v>
      </c>
      <c r="E476" s="419"/>
      <c r="F476" s="419"/>
      <c r="G476" s="419"/>
      <c r="H476" s="419"/>
      <c r="I476" s="419"/>
      <c r="J476" s="419"/>
      <c r="K476" s="419"/>
      <c r="L476" s="419"/>
      <c r="M476" s="419"/>
      <c r="N476" s="419"/>
      <c r="O476" s="419"/>
      <c r="P476" s="419"/>
      <c r="Q476" s="420"/>
      <c r="R476" s="476" t="s">
        <v>210</v>
      </c>
      <c r="S476" s="476"/>
      <c r="T476" s="476"/>
      <c r="U476" s="476"/>
      <c r="V476" s="476"/>
      <c r="W476" s="476"/>
      <c r="X476" s="476"/>
      <c r="Y476" s="476"/>
      <c r="Z476" s="476"/>
      <c r="AA476" s="476"/>
      <c r="AB476" s="476"/>
      <c r="AC476" s="476"/>
      <c r="AD476" s="476"/>
      <c r="AE476" s="476"/>
      <c r="AF476" s="476" t="s">
        <v>211</v>
      </c>
      <c r="AG476" s="476"/>
      <c r="AH476" s="476"/>
      <c r="AI476" s="476"/>
      <c r="AJ476" s="476"/>
      <c r="AK476" s="476"/>
      <c r="AL476" s="476"/>
      <c r="AM476" s="476"/>
      <c r="AN476" s="476"/>
      <c r="AO476" s="476"/>
      <c r="AP476" s="476"/>
      <c r="AR476" s="645" t="s">
        <v>179</v>
      </c>
      <c r="AS476" s="645"/>
      <c r="AT476" s="645"/>
      <c r="AU476" s="645"/>
      <c r="AV476" s="645"/>
      <c r="AW476" s="645"/>
      <c r="AX476" s="645"/>
      <c r="AY476" s="645"/>
      <c r="AZ476" s="645"/>
      <c r="BA476" s="645"/>
      <c r="BB476" s="645"/>
      <c r="BC476" s="645"/>
      <c r="BD476" s="645"/>
      <c r="BE476" s="645"/>
      <c r="BF476" s="645"/>
      <c r="BG476" s="645"/>
      <c r="BH476" s="476" t="s">
        <v>180</v>
      </c>
      <c r="BI476" s="476"/>
      <c r="BJ476" s="476"/>
      <c r="BK476" s="476"/>
      <c r="BL476" s="476" t="s">
        <v>120</v>
      </c>
      <c r="BM476" s="476"/>
      <c r="BN476" s="476"/>
      <c r="BO476" s="476"/>
      <c r="BP476" s="476"/>
      <c r="BQ476" s="476"/>
      <c r="BR476" s="476"/>
      <c r="BS476" s="476"/>
      <c r="BT476" s="476"/>
      <c r="BU476" s="476"/>
      <c r="BV476" s="476" t="s">
        <v>180</v>
      </c>
      <c r="BW476" s="476"/>
      <c r="BX476" s="476"/>
      <c r="BY476" s="476"/>
      <c r="BZ476" s="476" t="s">
        <v>181</v>
      </c>
      <c r="CA476" s="476"/>
      <c r="CB476" s="476"/>
      <c r="CC476" s="476"/>
      <c r="CD476" s="476"/>
      <c r="CE476" s="476"/>
      <c r="CF476" s="476"/>
      <c r="CG476" s="476"/>
      <c r="CH476" s="476"/>
      <c r="CI476" s="476"/>
      <c r="CJ476" s="476"/>
      <c r="EC476" s="138"/>
      <c r="ED476" s="138"/>
      <c r="EE476" s="138"/>
      <c r="EF476" s="138"/>
      <c r="EG476" s="138"/>
      <c r="EH476" s="138"/>
      <c r="EI476" s="138"/>
      <c r="EJ476" s="138"/>
      <c r="EK476" s="138"/>
      <c r="EL476" s="138"/>
    </row>
    <row r="477" spans="4:142" ht="14.25" customHeight="1" x14ac:dyDescent="0.35">
      <c r="D477" s="421"/>
      <c r="E477" s="422"/>
      <c r="F477" s="422"/>
      <c r="G477" s="422"/>
      <c r="H477" s="422"/>
      <c r="I477" s="422"/>
      <c r="J477" s="422"/>
      <c r="K477" s="422"/>
      <c r="L477" s="422"/>
      <c r="M477" s="422"/>
      <c r="N477" s="422"/>
      <c r="O477" s="422"/>
      <c r="P477" s="422"/>
      <c r="Q477" s="423"/>
      <c r="R477" s="476"/>
      <c r="S477" s="476"/>
      <c r="T477" s="476"/>
      <c r="U477" s="476"/>
      <c r="V477" s="476"/>
      <c r="W477" s="476"/>
      <c r="X477" s="476"/>
      <c r="Y477" s="476"/>
      <c r="Z477" s="476"/>
      <c r="AA477" s="476"/>
      <c r="AB477" s="476"/>
      <c r="AC477" s="476"/>
      <c r="AD477" s="476"/>
      <c r="AE477" s="476"/>
      <c r="AF477" s="476"/>
      <c r="AG477" s="476"/>
      <c r="AH477" s="476"/>
      <c r="AI477" s="476"/>
      <c r="AJ477" s="476"/>
      <c r="AK477" s="476"/>
      <c r="AL477" s="476"/>
      <c r="AM477" s="476"/>
      <c r="AN477" s="476"/>
      <c r="AO477" s="476"/>
      <c r="AP477" s="476"/>
      <c r="AR477" s="645"/>
      <c r="AS477" s="645"/>
      <c r="AT477" s="645"/>
      <c r="AU477" s="645"/>
      <c r="AV477" s="645"/>
      <c r="AW477" s="645"/>
      <c r="AX477" s="645"/>
      <c r="AY477" s="645"/>
      <c r="AZ477" s="645"/>
      <c r="BA477" s="645"/>
      <c r="BB477" s="645"/>
      <c r="BC477" s="645"/>
      <c r="BD477" s="645"/>
      <c r="BE477" s="645"/>
      <c r="BF477" s="645"/>
      <c r="BG477" s="645"/>
      <c r="BH477" s="476"/>
      <c r="BI477" s="476"/>
      <c r="BJ477" s="476"/>
      <c r="BK477" s="476"/>
      <c r="BL477" s="476"/>
      <c r="BM477" s="476"/>
      <c r="BN477" s="476"/>
      <c r="BO477" s="476"/>
      <c r="BP477" s="476"/>
      <c r="BQ477" s="476"/>
      <c r="BR477" s="476"/>
      <c r="BS477" s="476"/>
      <c r="BT477" s="476"/>
      <c r="BU477" s="476"/>
      <c r="BV477" s="476"/>
      <c r="BW477" s="476"/>
      <c r="BX477" s="476"/>
      <c r="BY477" s="476"/>
      <c r="BZ477" s="476"/>
      <c r="CA477" s="476"/>
      <c r="CB477" s="476"/>
      <c r="CC477" s="476"/>
      <c r="CD477" s="476"/>
      <c r="CE477" s="476"/>
      <c r="CF477" s="476"/>
      <c r="CG477" s="476"/>
      <c r="CH477" s="476"/>
      <c r="CI477" s="476"/>
      <c r="CJ477" s="476"/>
    </row>
    <row r="478" spans="4:142" ht="14.25" customHeight="1" x14ac:dyDescent="0.35">
      <c r="D478" s="832" t="s">
        <v>848</v>
      </c>
      <c r="E478" s="833"/>
      <c r="F478" s="833"/>
      <c r="G478" s="833"/>
      <c r="H478" s="833"/>
      <c r="I478" s="833"/>
      <c r="J478" s="833"/>
      <c r="K478" s="833"/>
      <c r="L478" s="833"/>
      <c r="M478" s="833"/>
      <c r="N478" s="833"/>
      <c r="O478" s="833"/>
      <c r="P478" s="833"/>
      <c r="Q478" s="834"/>
      <c r="R478" s="452">
        <v>10</v>
      </c>
      <c r="S478" s="452"/>
      <c r="T478" s="452"/>
      <c r="U478" s="452"/>
      <c r="V478" s="452"/>
      <c r="W478" s="452"/>
      <c r="X478" s="452"/>
      <c r="Y478" s="452"/>
      <c r="Z478" s="452"/>
      <c r="AA478" s="452"/>
      <c r="AB478" s="452"/>
      <c r="AC478" s="452"/>
      <c r="AD478" s="452"/>
      <c r="AE478" s="452"/>
      <c r="AF478" s="452">
        <v>21</v>
      </c>
      <c r="AG478" s="452"/>
      <c r="AH478" s="452"/>
      <c r="AI478" s="452"/>
      <c r="AJ478" s="452"/>
      <c r="AK478" s="452"/>
      <c r="AL478" s="452"/>
      <c r="AM478" s="452"/>
      <c r="AN478" s="452"/>
      <c r="AO478" s="452"/>
      <c r="AP478" s="452"/>
      <c r="AR478" s="466">
        <v>50974</v>
      </c>
      <c r="AS478" s="466"/>
      <c r="AT478" s="466"/>
      <c r="AU478" s="466"/>
      <c r="AV478" s="466"/>
      <c r="AW478" s="466"/>
      <c r="AX478" s="466"/>
      <c r="AY478" s="466"/>
      <c r="AZ478" s="466"/>
      <c r="BA478" s="466"/>
      <c r="BB478" s="466"/>
      <c r="BC478" s="466"/>
      <c r="BD478" s="466"/>
      <c r="BE478" s="466"/>
      <c r="BF478" s="466"/>
      <c r="BG478" s="466"/>
      <c r="BH478" s="742">
        <f>+AR478/BZ478</f>
        <v>0.90400269565680036</v>
      </c>
      <c r="BI478" s="742"/>
      <c r="BJ478" s="742"/>
      <c r="BK478" s="742"/>
      <c r="BL478" s="466">
        <v>5413</v>
      </c>
      <c r="BM478" s="466"/>
      <c r="BN478" s="466"/>
      <c r="BO478" s="466"/>
      <c r="BP478" s="466"/>
      <c r="BQ478" s="466"/>
      <c r="BR478" s="466"/>
      <c r="BS478" s="466"/>
      <c r="BT478" s="466"/>
      <c r="BU478" s="466"/>
      <c r="BV478" s="742">
        <f>+BL478/BZ478</f>
        <v>9.5997304343199669E-2</v>
      </c>
      <c r="BW478" s="742"/>
      <c r="BX478" s="742"/>
      <c r="BY478" s="742"/>
      <c r="BZ478" s="466">
        <f>+AR478+BL478</f>
        <v>56387</v>
      </c>
      <c r="CA478" s="466"/>
      <c r="CB478" s="466"/>
      <c r="CC478" s="466"/>
      <c r="CD478" s="466"/>
      <c r="CE478" s="466"/>
      <c r="CF478" s="466"/>
      <c r="CG478" s="466"/>
      <c r="CH478" s="466"/>
      <c r="CI478" s="466"/>
      <c r="CJ478" s="466"/>
    </row>
    <row r="479" spans="4:142" ht="14.25" customHeight="1" x14ac:dyDescent="0.35">
      <c r="D479" s="835"/>
      <c r="E479" s="836"/>
      <c r="F479" s="836"/>
      <c r="G479" s="836"/>
      <c r="H479" s="836"/>
      <c r="I479" s="836"/>
      <c r="J479" s="836"/>
      <c r="K479" s="836"/>
      <c r="L479" s="836"/>
      <c r="M479" s="836"/>
      <c r="N479" s="836"/>
      <c r="O479" s="836"/>
      <c r="P479" s="836"/>
      <c r="Q479" s="837"/>
      <c r="R479" s="452"/>
      <c r="S479" s="452"/>
      <c r="T479" s="452"/>
      <c r="U479" s="452"/>
      <c r="V479" s="452"/>
      <c r="W479" s="452"/>
      <c r="X479" s="452"/>
      <c r="Y479" s="452"/>
      <c r="Z479" s="452"/>
      <c r="AA479" s="452"/>
      <c r="AB479" s="452"/>
      <c r="AC479" s="452"/>
      <c r="AD479" s="452"/>
      <c r="AE479" s="452"/>
      <c r="AF479" s="452"/>
      <c r="AG479" s="452"/>
      <c r="AH479" s="452"/>
      <c r="AI479" s="452"/>
      <c r="AJ479" s="452"/>
      <c r="AK479" s="452"/>
      <c r="AL479" s="452"/>
      <c r="AM479" s="452"/>
      <c r="AN479" s="452"/>
      <c r="AO479" s="452"/>
      <c r="AP479" s="452"/>
      <c r="AR479" s="466"/>
      <c r="AS479" s="466"/>
      <c r="AT479" s="466"/>
      <c r="AU479" s="466"/>
      <c r="AV479" s="466"/>
      <c r="AW479" s="466"/>
      <c r="AX479" s="466"/>
      <c r="AY479" s="466"/>
      <c r="AZ479" s="466"/>
      <c r="BA479" s="466"/>
      <c r="BB479" s="466"/>
      <c r="BC479" s="466"/>
      <c r="BD479" s="466"/>
      <c r="BE479" s="466"/>
      <c r="BF479" s="466"/>
      <c r="BG479" s="466"/>
      <c r="BH479" s="742"/>
      <c r="BI479" s="742"/>
      <c r="BJ479" s="742"/>
      <c r="BK479" s="742"/>
      <c r="BL479" s="466"/>
      <c r="BM479" s="466"/>
      <c r="BN479" s="466"/>
      <c r="BO479" s="466"/>
      <c r="BP479" s="466"/>
      <c r="BQ479" s="466"/>
      <c r="BR479" s="466"/>
      <c r="BS479" s="466"/>
      <c r="BT479" s="466"/>
      <c r="BU479" s="466"/>
      <c r="BV479" s="742"/>
      <c r="BW479" s="742"/>
      <c r="BX479" s="742"/>
      <c r="BY479" s="742"/>
      <c r="BZ479" s="466"/>
      <c r="CA479" s="466"/>
      <c r="CB479" s="466"/>
      <c r="CC479" s="466"/>
      <c r="CD479" s="466"/>
      <c r="CE479" s="466"/>
      <c r="CF479" s="466"/>
      <c r="CG479" s="466"/>
      <c r="CH479" s="466"/>
      <c r="CI479" s="466"/>
      <c r="CJ479" s="466"/>
    </row>
    <row r="480" spans="4:142" ht="14.25" customHeight="1" x14ac:dyDescent="0.35">
      <c r="D480" s="320" t="s">
        <v>620</v>
      </c>
      <c r="E480" s="320"/>
      <c r="M480" s="320"/>
      <c r="N480" s="320"/>
      <c r="O480" s="320"/>
      <c r="P480" s="320"/>
      <c r="Q480" s="320"/>
      <c r="R480" s="320"/>
      <c r="S480" s="320"/>
      <c r="T480" s="320"/>
      <c r="U480" s="320"/>
      <c r="V480" s="320"/>
      <c r="W480" s="320"/>
      <c r="X480" s="320"/>
      <c r="Y480" s="320"/>
      <c r="Z480" s="320"/>
      <c r="AA480" s="320"/>
      <c r="AB480" s="320"/>
      <c r="AC480" s="320"/>
      <c r="AD480" s="320"/>
      <c r="AE480" s="320"/>
      <c r="AF480" s="320"/>
      <c r="AG480" s="320"/>
      <c r="AH480" s="320"/>
      <c r="AI480" s="320"/>
      <c r="AJ480" s="320"/>
      <c r="AK480" s="320"/>
      <c r="AL480" s="320"/>
      <c r="AM480" s="320"/>
      <c r="AN480" s="320"/>
      <c r="AO480" s="320"/>
      <c r="AP480" s="320"/>
      <c r="AR480" s="683" t="s">
        <v>1204</v>
      </c>
      <c r="AS480" s="683"/>
      <c r="AT480" s="683"/>
      <c r="AU480" s="683"/>
      <c r="AV480" s="683"/>
      <c r="AW480" s="683"/>
      <c r="AX480" s="683"/>
      <c r="AY480" s="683"/>
      <c r="AZ480" s="683"/>
      <c r="BA480" s="683"/>
      <c r="BB480" s="683"/>
      <c r="BC480" s="683"/>
      <c r="BD480" s="683"/>
      <c r="BE480" s="683"/>
      <c r="BF480" s="683"/>
      <c r="BG480" s="683"/>
      <c r="BH480" s="683"/>
      <c r="BI480" s="683"/>
      <c r="BJ480" s="683"/>
      <c r="BK480" s="683"/>
      <c r="BL480" s="683"/>
      <c r="BM480" s="683"/>
      <c r="BN480" s="683"/>
      <c r="BO480" s="683"/>
      <c r="BP480" s="683"/>
      <c r="BQ480" s="683"/>
      <c r="BR480" s="683"/>
      <c r="BS480" s="683"/>
      <c r="BT480" s="683"/>
      <c r="BU480" s="683"/>
      <c r="BV480" s="683"/>
    </row>
    <row r="481" spans="4:135" ht="14.25" customHeight="1" x14ac:dyDescent="0.35">
      <c r="F481" s="293"/>
      <c r="G481" s="293"/>
      <c r="H481" s="293"/>
      <c r="I481" s="293"/>
      <c r="J481" s="293"/>
      <c r="K481" s="293"/>
      <c r="L481" s="293"/>
    </row>
    <row r="482" spans="4:135" ht="14.25" customHeight="1" x14ac:dyDescent="0.35">
      <c r="D482" s="293" t="s">
        <v>233</v>
      </c>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c r="AI482" s="293"/>
      <c r="AJ482" s="293"/>
      <c r="AK482" s="293"/>
      <c r="AL482" s="293"/>
      <c r="AM482" s="293"/>
      <c r="AN482" s="293"/>
      <c r="AO482" s="293"/>
      <c r="AP482" s="293"/>
    </row>
    <row r="483" spans="4:135" ht="14.25" customHeight="1" x14ac:dyDescent="0.35">
      <c r="D483" s="293"/>
      <c r="E483" s="293"/>
      <c r="F483" s="387"/>
      <c r="G483" s="387"/>
      <c r="H483" s="387"/>
      <c r="I483" s="387"/>
      <c r="J483" s="387"/>
      <c r="K483" s="387"/>
      <c r="L483" s="387"/>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c r="AH483" s="293"/>
      <c r="AI483" s="293"/>
      <c r="AJ483" s="293"/>
      <c r="AK483" s="293"/>
      <c r="AL483" s="293"/>
      <c r="AM483" s="293"/>
      <c r="AN483" s="293"/>
      <c r="AO483" s="293"/>
      <c r="AP483" s="293"/>
    </row>
    <row r="484" spans="4:135" ht="14.25" customHeight="1" x14ac:dyDescent="0.35">
      <c r="D484" s="566" t="s">
        <v>115</v>
      </c>
      <c r="E484" s="567"/>
      <c r="F484" s="567"/>
      <c r="G484" s="567"/>
      <c r="H484" s="567"/>
      <c r="I484" s="567"/>
      <c r="J484" s="567"/>
      <c r="K484" s="567"/>
      <c r="L484" s="567"/>
      <c r="M484" s="567"/>
      <c r="N484" s="567"/>
      <c r="O484" s="567"/>
      <c r="P484" s="567"/>
      <c r="Q484" s="568"/>
      <c r="R484" s="476" t="s">
        <v>116</v>
      </c>
      <c r="S484" s="476"/>
      <c r="T484" s="476"/>
      <c r="U484" s="476"/>
      <c r="V484" s="476"/>
      <c r="W484" s="476"/>
      <c r="X484" s="476"/>
      <c r="Y484" s="476"/>
      <c r="Z484" s="476"/>
      <c r="AA484" s="476"/>
      <c r="AB484" s="476"/>
      <c r="AC484" s="476"/>
      <c r="AD484" s="476"/>
      <c r="AE484" s="476"/>
      <c r="AF484" s="476" t="s">
        <v>117</v>
      </c>
      <c r="AG484" s="476"/>
      <c r="AH484" s="476"/>
      <c r="AI484" s="476"/>
      <c r="AJ484" s="476"/>
      <c r="AK484" s="476"/>
      <c r="AL484" s="476"/>
      <c r="AM484" s="476"/>
      <c r="AN484" s="476"/>
      <c r="AO484" s="476"/>
      <c r="AP484" s="476"/>
    </row>
    <row r="485" spans="4:135" ht="14.25" customHeight="1" x14ac:dyDescent="0.35">
      <c r="D485" s="838" t="s">
        <v>231</v>
      </c>
      <c r="E485" s="839"/>
      <c r="F485" s="839"/>
      <c r="G485" s="839"/>
      <c r="H485" s="839"/>
      <c r="I485" s="839"/>
      <c r="J485" s="840"/>
      <c r="K485" s="838" t="s">
        <v>232</v>
      </c>
      <c r="L485" s="839"/>
      <c r="M485" s="839"/>
      <c r="N485" s="839"/>
      <c r="O485" s="839"/>
      <c r="P485" s="839"/>
      <c r="Q485" s="840"/>
      <c r="R485" s="646" t="s">
        <v>231</v>
      </c>
      <c r="S485" s="646"/>
      <c r="T485" s="646"/>
      <c r="U485" s="646"/>
      <c r="V485" s="646"/>
      <c r="W485" s="646"/>
      <c r="X485" s="646"/>
      <c r="Y485" s="646" t="s">
        <v>232</v>
      </c>
      <c r="Z485" s="646"/>
      <c r="AA485" s="646"/>
      <c r="AB485" s="646"/>
      <c r="AC485" s="646"/>
      <c r="AD485" s="646"/>
      <c r="AE485" s="646"/>
      <c r="AF485" s="646" t="s">
        <v>231</v>
      </c>
      <c r="AG485" s="646"/>
      <c r="AH485" s="646"/>
      <c r="AI485" s="646"/>
      <c r="AJ485" s="646"/>
      <c r="AK485" s="646"/>
      <c r="AL485" s="646"/>
      <c r="AM485" s="646" t="s">
        <v>232</v>
      </c>
      <c r="AN485" s="646"/>
      <c r="AO485" s="646"/>
      <c r="AP485" s="646"/>
    </row>
    <row r="486" spans="4:135" ht="14.25" customHeight="1" x14ac:dyDescent="0.35">
      <c r="D486" s="841"/>
      <c r="E486" s="842"/>
      <c r="F486" s="842"/>
      <c r="G486" s="842"/>
      <c r="H486" s="842"/>
      <c r="I486" s="842"/>
      <c r="J486" s="843"/>
      <c r="K486" s="841"/>
      <c r="L486" s="842"/>
      <c r="M486" s="842"/>
      <c r="N486" s="842"/>
      <c r="O486" s="842"/>
      <c r="P486" s="842"/>
      <c r="Q486" s="843"/>
      <c r="R486" s="646"/>
      <c r="S486" s="646"/>
      <c r="T486" s="646"/>
      <c r="U486" s="646"/>
      <c r="V486" s="646"/>
      <c r="W486" s="646"/>
      <c r="X486" s="646"/>
      <c r="Y486" s="646"/>
      <c r="Z486" s="646"/>
      <c r="AA486" s="646"/>
      <c r="AB486" s="646"/>
      <c r="AC486" s="646"/>
      <c r="AD486" s="646"/>
      <c r="AE486" s="646"/>
      <c r="AF486" s="646"/>
      <c r="AG486" s="646"/>
      <c r="AH486" s="646"/>
      <c r="AI486" s="646"/>
      <c r="AJ486" s="646"/>
      <c r="AK486" s="646"/>
      <c r="AL486" s="646"/>
      <c r="AM486" s="646"/>
      <c r="AN486" s="646"/>
      <c r="AO486" s="646"/>
      <c r="AP486" s="646"/>
      <c r="ED486" s="717" t="s">
        <v>242</v>
      </c>
      <c r="EE486" s="717"/>
    </row>
    <row r="487" spans="4:135" ht="14.25" customHeight="1" x14ac:dyDescent="0.35">
      <c r="D487" s="659">
        <v>7.25</v>
      </c>
      <c r="E487" s="660"/>
      <c r="F487" s="660"/>
      <c r="G487" s="660"/>
      <c r="H487" s="660"/>
      <c r="I487" s="660"/>
      <c r="J487" s="661"/>
      <c r="K487" s="659">
        <v>0</v>
      </c>
      <c r="L487" s="660"/>
      <c r="M487" s="660"/>
      <c r="N487" s="660"/>
      <c r="O487" s="660"/>
      <c r="P487" s="660"/>
      <c r="Q487" s="661"/>
      <c r="R487" s="575">
        <v>11.29</v>
      </c>
      <c r="S487" s="575"/>
      <c r="T487" s="575"/>
      <c r="U487" s="575"/>
      <c r="V487" s="575"/>
      <c r="W487" s="575"/>
      <c r="X487" s="575"/>
      <c r="Y487" s="575">
        <v>0</v>
      </c>
      <c r="Z487" s="575"/>
      <c r="AA487" s="575"/>
      <c r="AB487" s="575"/>
      <c r="AC487" s="575"/>
      <c r="AD487" s="575"/>
      <c r="AE487" s="575"/>
      <c r="AF487" s="575">
        <f>D487+R487</f>
        <v>18.54</v>
      </c>
      <c r="AG487" s="575"/>
      <c r="AH487" s="575"/>
      <c r="AI487" s="575"/>
      <c r="AJ487" s="575"/>
      <c r="AK487" s="575"/>
      <c r="AL487" s="575"/>
      <c r="AM487" s="575">
        <f>K487+Y487</f>
        <v>0</v>
      </c>
      <c r="AN487" s="575"/>
      <c r="AO487" s="575"/>
      <c r="AP487" s="575"/>
      <c r="ED487" s="116" t="s">
        <v>115</v>
      </c>
      <c r="EE487" s="116">
        <f>+D487</f>
        <v>7.25</v>
      </c>
    </row>
    <row r="488" spans="4:135" ht="14.25" customHeight="1" x14ac:dyDescent="0.35">
      <c r="D488" s="662"/>
      <c r="E488" s="663"/>
      <c r="F488" s="663"/>
      <c r="G488" s="663"/>
      <c r="H488" s="663"/>
      <c r="I488" s="663"/>
      <c r="J488" s="664"/>
      <c r="K488" s="662"/>
      <c r="L488" s="663"/>
      <c r="M488" s="663"/>
      <c r="N488" s="663"/>
      <c r="O488" s="663"/>
      <c r="P488" s="663"/>
      <c r="Q488" s="664"/>
      <c r="R488" s="575"/>
      <c r="S488" s="575"/>
      <c r="T488" s="575"/>
      <c r="U488" s="575"/>
      <c r="V488" s="575"/>
      <c r="W488" s="575"/>
      <c r="X488" s="575"/>
      <c r="Y488" s="575"/>
      <c r="Z488" s="575"/>
      <c r="AA488" s="575"/>
      <c r="AB488" s="575"/>
      <c r="AC488" s="575"/>
      <c r="AD488" s="575"/>
      <c r="AE488" s="575"/>
      <c r="AF488" s="575"/>
      <c r="AG488" s="575"/>
      <c r="AH488" s="575"/>
      <c r="AI488" s="575"/>
      <c r="AJ488" s="575"/>
      <c r="AK488" s="575"/>
      <c r="AL488" s="575"/>
      <c r="AM488" s="575"/>
      <c r="AN488" s="575"/>
      <c r="AO488" s="575"/>
      <c r="AP488" s="575"/>
      <c r="ED488" s="116" t="s">
        <v>116</v>
      </c>
      <c r="EE488" s="116">
        <f>+R487</f>
        <v>11.29</v>
      </c>
    </row>
    <row r="489" spans="4:135" ht="14.25" customHeight="1" x14ac:dyDescent="0.35">
      <c r="D489" s="847" t="s">
        <v>1254</v>
      </c>
      <c r="E489" s="847"/>
      <c r="F489" s="847"/>
      <c r="G489" s="847"/>
      <c r="H489" s="847"/>
      <c r="I489" s="847"/>
      <c r="J489" s="847"/>
      <c r="K489" s="847"/>
      <c r="L489" s="847"/>
      <c r="M489" s="847"/>
      <c r="N489" s="847"/>
      <c r="O489" s="847"/>
      <c r="P489" s="847"/>
      <c r="Q489" s="847"/>
      <c r="R489" s="320"/>
      <c r="S489" s="320"/>
      <c r="T489" s="320"/>
      <c r="U489" s="320"/>
      <c r="V489" s="320"/>
      <c r="W489" s="320"/>
      <c r="X489" s="320"/>
      <c r="Y489" s="320"/>
      <c r="Z489" s="320"/>
      <c r="AA489" s="320"/>
      <c r="AB489" s="320"/>
      <c r="AC489" s="320"/>
      <c r="AD489" s="320"/>
      <c r="AE489" s="320"/>
      <c r="AF489" s="320"/>
      <c r="AG489" s="320"/>
      <c r="AH489" s="320"/>
      <c r="AI489" s="320"/>
      <c r="AJ489" s="320"/>
      <c r="AK489" s="320"/>
      <c r="AL489" s="320"/>
      <c r="AM489" s="320"/>
      <c r="AN489" s="320"/>
      <c r="AO489" s="320"/>
      <c r="AP489" s="320"/>
      <c r="ED489" s="116" t="s">
        <v>117</v>
      </c>
      <c r="EE489" s="116">
        <f>+AF487</f>
        <v>18.54</v>
      </c>
    </row>
    <row r="490" spans="4:135" ht="14.25" customHeight="1" x14ac:dyDescent="0.35"/>
    <row r="491" spans="4:135" ht="14.25" customHeight="1" x14ac:dyDescent="0.35">
      <c r="D491" s="293" t="s">
        <v>234</v>
      </c>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c r="AI491" s="293"/>
      <c r="AJ491" s="293"/>
      <c r="AK491" s="293"/>
      <c r="AL491" s="293"/>
      <c r="AM491" s="293"/>
      <c r="AN491" s="293"/>
      <c r="AO491" s="293"/>
      <c r="AP491" s="293"/>
    </row>
    <row r="492" spans="4:135" ht="14.25" customHeight="1" x14ac:dyDescent="0.35">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c r="AI492" s="293"/>
      <c r="AJ492" s="293"/>
      <c r="AK492" s="293"/>
      <c r="AL492" s="293"/>
      <c r="AM492" s="293"/>
      <c r="AN492" s="293"/>
      <c r="AO492" s="293"/>
      <c r="AP492" s="293"/>
    </row>
    <row r="493" spans="4:135" ht="14.25" customHeight="1" x14ac:dyDescent="0.35">
      <c r="D493" s="455" t="s">
        <v>235</v>
      </c>
      <c r="E493" s="456"/>
      <c r="F493" s="456"/>
      <c r="G493" s="456"/>
      <c r="H493" s="456"/>
      <c r="I493" s="456"/>
      <c r="J493" s="456"/>
      <c r="K493" s="456"/>
      <c r="L493" s="456"/>
      <c r="M493" s="456"/>
      <c r="N493" s="456"/>
      <c r="O493" s="456"/>
      <c r="P493" s="456"/>
      <c r="Q493" s="456"/>
      <c r="R493" s="456"/>
      <c r="S493" s="456"/>
      <c r="T493" s="456"/>
      <c r="U493" s="456"/>
      <c r="V493" s="473"/>
      <c r="W493" s="645" t="s">
        <v>115</v>
      </c>
      <c r="X493" s="645"/>
      <c r="Y493" s="645"/>
      <c r="Z493" s="645"/>
      <c r="AA493" s="645"/>
      <c r="AB493" s="645"/>
      <c r="AC493" s="645"/>
      <c r="AD493" s="645"/>
      <c r="AE493" s="645" t="s">
        <v>116</v>
      </c>
      <c r="AF493" s="645"/>
      <c r="AG493" s="645"/>
      <c r="AH493" s="645"/>
      <c r="AI493" s="645"/>
      <c r="AJ493" s="645"/>
      <c r="AK493" s="645"/>
      <c r="AL493" s="645"/>
      <c r="AM493" s="645" t="s">
        <v>117</v>
      </c>
      <c r="AN493" s="645"/>
      <c r="AO493" s="645"/>
      <c r="AP493" s="645"/>
    </row>
    <row r="494" spans="4:135" ht="14.25" customHeight="1" x14ac:dyDescent="0.35">
      <c r="D494" s="459"/>
      <c r="E494" s="460"/>
      <c r="F494" s="460"/>
      <c r="G494" s="460"/>
      <c r="H494" s="460"/>
      <c r="I494" s="460"/>
      <c r="J494" s="460"/>
      <c r="K494" s="460"/>
      <c r="L494" s="460"/>
      <c r="M494" s="460"/>
      <c r="N494" s="460"/>
      <c r="O494" s="460"/>
      <c r="P494" s="460"/>
      <c r="Q494" s="460"/>
      <c r="R494" s="460"/>
      <c r="S494" s="460"/>
      <c r="T494" s="460"/>
      <c r="U494" s="460"/>
      <c r="V494" s="475"/>
      <c r="W494" s="645"/>
      <c r="X494" s="645"/>
      <c r="Y494" s="645"/>
      <c r="Z494" s="645"/>
      <c r="AA494" s="645"/>
      <c r="AB494" s="645"/>
      <c r="AC494" s="645"/>
      <c r="AD494" s="645"/>
      <c r="AE494" s="645"/>
      <c r="AF494" s="645"/>
      <c r="AG494" s="645"/>
      <c r="AH494" s="645"/>
      <c r="AI494" s="645"/>
      <c r="AJ494" s="645"/>
      <c r="AK494" s="645"/>
      <c r="AL494" s="645"/>
      <c r="AM494" s="645"/>
      <c r="AN494" s="645"/>
      <c r="AO494" s="645"/>
      <c r="AP494" s="645"/>
    </row>
    <row r="495" spans="4:135" ht="14.25" customHeight="1" x14ac:dyDescent="0.35">
      <c r="D495" s="844" t="s">
        <v>236</v>
      </c>
      <c r="E495" s="845"/>
      <c r="F495" s="845"/>
      <c r="G495" s="845"/>
      <c r="H495" s="845"/>
      <c r="I495" s="845"/>
      <c r="J495" s="845"/>
      <c r="K495" s="845"/>
      <c r="L495" s="845"/>
      <c r="M495" s="845"/>
      <c r="N495" s="845"/>
      <c r="O495" s="845"/>
      <c r="P495" s="845"/>
      <c r="Q495" s="845"/>
      <c r="R495" s="845"/>
      <c r="S495" s="845"/>
      <c r="T495" s="845"/>
      <c r="U495" s="845"/>
      <c r="V495" s="846"/>
      <c r="W495" s="469">
        <v>0.49</v>
      </c>
      <c r="X495" s="469"/>
      <c r="Y495" s="469"/>
      <c r="Z495" s="469"/>
      <c r="AA495" s="469"/>
      <c r="AB495" s="469"/>
      <c r="AC495" s="469"/>
      <c r="AD495" s="469"/>
      <c r="AE495" s="469">
        <v>1.1499999999999999</v>
      </c>
      <c r="AF495" s="469"/>
      <c r="AG495" s="469"/>
      <c r="AH495" s="469"/>
      <c r="AI495" s="469"/>
      <c r="AJ495" s="469"/>
      <c r="AK495" s="469"/>
      <c r="AL495" s="469"/>
      <c r="AM495" s="469">
        <f>W495+AE495</f>
        <v>1.64</v>
      </c>
      <c r="AN495" s="469"/>
      <c r="AO495" s="469"/>
      <c r="AP495" s="469"/>
    </row>
    <row r="496" spans="4:135" ht="14.25" customHeight="1" x14ac:dyDescent="0.35">
      <c r="D496" s="844" t="s">
        <v>237</v>
      </c>
      <c r="E496" s="845"/>
      <c r="F496" s="845"/>
      <c r="G496" s="845"/>
      <c r="H496" s="845"/>
      <c r="I496" s="845"/>
      <c r="J496" s="845"/>
      <c r="K496" s="845"/>
      <c r="L496" s="845"/>
      <c r="M496" s="845"/>
      <c r="N496" s="845"/>
      <c r="O496" s="845"/>
      <c r="P496" s="845"/>
      <c r="Q496" s="845"/>
      <c r="R496" s="845"/>
      <c r="S496" s="845"/>
      <c r="T496" s="845"/>
      <c r="U496" s="845"/>
      <c r="V496" s="846"/>
      <c r="W496" s="469">
        <v>0.84</v>
      </c>
      <c r="X496" s="469"/>
      <c r="Y496" s="469"/>
      <c r="Z496" s="469"/>
      <c r="AA496" s="469"/>
      <c r="AB496" s="469"/>
      <c r="AC496" s="469"/>
      <c r="AD496" s="469"/>
      <c r="AE496" s="469">
        <v>4.3</v>
      </c>
      <c r="AF496" s="469"/>
      <c r="AG496" s="469"/>
      <c r="AH496" s="469"/>
      <c r="AI496" s="469"/>
      <c r="AJ496" s="469"/>
      <c r="AK496" s="469"/>
      <c r="AL496" s="469"/>
      <c r="AM496" s="469">
        <v>1.38</v>
      </c>
      <c r="AN496" s="469"/>
      <c r="AO496" s="469"/>
      <c r="AP496" s="469"/>
    </row>
    <row r="497" spans="4:88" ht="14.25" customHeight="1" x14ac:dyDescent="0.35">
      <c r="D497" s="844" t="s">
        <v>238</v>
      </c>
      <c r="E497" s="845"/>
      <c r="F497" s="845"/>
      <c r="G497" s="845"/>
      <c r="H497" s="845"/>
      <c r="I497" s="845"/>
      <c r="J497" s="845"/>
      <c r="K497" s="845"/>
      <c r="L497" s="845"/>
      <c r="M497" s="845"/>
      <c r="N497" s="845"/>
      <c r="O497" s="845"/>
      <c r="P497" s="845"/>
      <c r="Q497" s="845"/>
      <c r="R497" s="845"/>
      <c r="S497" s="845"/>
      <c r="T497" s="845"/>
      <c r="U497" s="845"/>
      <c r="V497" s="846"/>
      <c r="W497" s="469">
        <v>0.52</v>
      </c>
      <c r="X497" s="469"/>
      <c r="Y497" s="469"/>
      <c r="Z497" s="469"/>
      <c r="AA497" s="469"/>
      <c r="AB497" s="469"/>
      <c r="AC497" s="469"/>
      <c r="AD497" s="469"/>
      <c r="AE497" s="469">
        <v>0.44</v>
      </c>
      <c r="AF497" s="469"/>
      <c r="AG497" s="469"/>
      <c r="AH497" s="469"/>
      <c r="AI497" s="469"/>
      <c r="AJ497" s="469"/>
      <c r="AK497" s="469"/>
      <c r="AL497" s="469"/>
      <c r="AM497" s="469">
        <v>1.1200000000000001</v>
      </c>
      <c r="AN497" s="469"/>
      <c r="AO497" s="469"/>
      <c r="AP497" s="469"/>
    </row>
    <row r="498" spans="4:88" ht="14.25" customHeight="1" x14ac:dyDescent="0.35">
      <c r="D498" s="844" t="s">
        <v>239</v>
      </c>
      <c r="E498" s="845"/>
      <c r="F498" s="845"/>
      <c r="G498" s="845"/>
      <c r="H498" s="845"/>
      <c r="I498" s="845"/>
      <c r="J498" s="845"/>
      <c r="K498" s="845"/>
      <c r="L498" s="845"/>
      <c r="M498" s="845"/>
      <c r="N498" s="845"/>
      <c r="O498" s="845"/>
      <c r="P498" s="845"/>
      <c r="Q498" s="845"/>
      <c r="R498" s="845"/>
      <c r="S498" s="845"/>
      <c r="T498" s="845"/>
      <c r="U498" s="845"/>
      <c r="V498" s="846"/>
      <c r="W498" s="469">
        <v>1.21</v>
      </c>
      <c r="X498" s="469"/>
      <c r="Y498" s="469"/>
      <c r="Z498" s="469"/>
      <c r="AA498" s="469"/>
      <c r="AB498" s="469"/>
      <c r="AC498" s="469"/>
      <c r="AD498" s="469"/>
      <c r="AE498" s="469">
        <v>1.47</v>
      </c>
      <c r="AF498" s="469"/>
      <c r="AG498" s="469"/>
      <c r="AH498" s="469"/>
      <c r="AI498" s="469"/>
      <c r="AJ498" s="469"/>
      <c r="AK498" s="469"/>
      <c r="AL498" s="469"/>
      <c r="AM498" s="469">
        <v>2.95</v>
      </c>
      <c r="AN498" s="469"/>
      <c r="AO498" s="469"/>
      <c r="AP498" s="469"/>
      <c r="AR498" s="2"/>
    </row>
    <row r="499" spans="4:88" ht="14.25" customHeight="1" x14ac:dyDescent="0.35">
      <c r="D499" s="844" t="s">
        <v>240</v>
      </c>
      <c r="E499" s="845"/>
      <c r="F499" s="845"/>
      <c r="G499" s="845"/>
      <c r="H499" s="845"/>
      <c r="I499" s="845"/>
      <c r="J499" s="845"/>
      <c r="K499" s="845"/>
      <c r="L499" s="845"/>
      <c r="M499" s="845"/>
      <c r="N499" s="845"/>
      <c r="O499" s="845"/>
      <c r="P499" s="845"/>
      <c r="Q499" s="845"/>
      <c r="R499" s="845"/>
      <c r="S499" s="845"/>
      <c r="T499" s="845"/>
      <c r="U499" s="845"/>
      <c r="V499" s="846"/>
      <c r="W499" s="469">
        <v>1.32</v>
      </c>
      <c r="X499" s="469"/>
      <c r="Y499" s="469"/>
      <c r="Z499" s="469"/>
      <c r="AA499" s="469"/>
      <c r="AB499" s="469"/>
      <c r="AC499" s="469"/>
      <c r="AD499" s="469"/>
      <c r="AE499" s="469">
        <v>1.24</v>
      </c>
      <c r="AF499" s="469"/>
      <c r="AG499" s="469"/>
      <c r="AH499" s="469"/>
      <c r="AI499" s="469"/>
      <c r="AJ499" s="469"/>
      <c r="AK499" s="469"/>
      <c r="AL499" s="469"/>
      <c r="AM499" s="469">
        <v>2.8</v>
      </c>
      <c r="AN499" s="469"/>
      <c r="AO499" s="469"/>
      <c r="AP499" s="469"/>
    </row>
    <row r="500" spans="4:88" ht="14.25" customHeight="1" x14ac:dyDescent="0.35">
      <c r="D500" s="844" t="s">
        <v>241</v>
      </c>
      <c r="E500" s="845"/>
      <c r="F500" s="845"/>
      <c r="G500" s="845"/>
      <c r="H500" s="845"/>
      <c r="I500" s="845"/>
      <c r="J500" s="845"/>
      <c r="K500" s="845"/>
      <c r="L500" s="845"/>
      <c r="M500" s="845"/>
      <c r="N500" s="845"/>
      <c r="O500" s="845"/>
      <c r="P500" s="845"/>
      <c r="Q500" s="845"/>
      <c r="R500" s="845"/>
      <c r="S500" s="845"/>
      <c r="T500" s="845"/>
      <c r="U500" s="845"/>
      <c r="V500" s="846"/>
      <c r="W500" s="469">
        <v>2.71</v>
      </c>
      <c r="X500" s="469"/>
      <c r="Y500" s="469"/>
      <c r="Z500" s="469"/>
      <c r="AA500" s="469"/>
      <c r="AB500" s="469"/>
      <c r="AC500" s="469"/>
      <c r="AD500" s="469"/>
      <c r="AE500" s="719">
        <v>5.24</v>
      </c>
      <c r="AF500" s="719"/>
      <c r="AG500" s="719"/>
      <c r="AH500" s="719"/>
      <c r="AI500" s="719"/>
      <c r="AJ500" s="719"/>
      <c r="AK500" s="719"/>
      <c r="AL500" s="719"/>
      <c r="AM500" s="469">
        <v>9.24</v>
      </c>
      <c r="AN500" s="469"/>
      <c r="AO500" s="469"/>
      <c r="AP500" s="469"/>
    </row>
    <row r="501" spans="4:88" ht="14.25" customHeight="1" x14ac:dyDescent="0.35">
      <c r="D501" s="847" t="s">
        <v>1255</v>
      </c>
      <c r="E501" s="847"/>
      <c r="F501" s="847"/>
      <c r="G501" s="847"/>
      <c r="H501" s="847"/>
      <c r="I501" s="847"/>
      <c r="J501" s="847"/>
      <c r="K501" s="847"/>
      <c r="L501" s="847"/>
      <c r="M501" s="847"/>
      <c r="N501" s="847"/>
      <c r="O501" s="847"/>
      <c r="P501" s="847"/>
      <c r="Q501" s="847"/>
      <c r="R501" s="847"/>
      <c r="S501" s="847"/>
      <c r="T501" s="847"/>
      <c r="U501" s="847"/>
      <c r="V501" s="847"/>
      <c r="W501" s="320"/>
      <c r="X501" s="320"/>
      <c r="Y501" s="320"/>
      <c r="Z501" s="320"/>
      <c r="AA501" s="320"/>
      <c r="AB501" s="320"/>
      <c r="AC501" s="320"/>
      <c r="AD501" s="320"/>
      <c r="AE501" s="320"/>
      <c r="AF501" s="320"/>
      <c r="AG501" s="320"/>
      <c r="AH501" s="320"/>
      <c r="AI501" s="320"/>
      <c r="AJ501" s="320"/>
      <c r="AK501" s="320"/>
      <c r="AL501" s="320"/>
      <c r="AM501" s="320"/>
      <c r="AN501" s="320"/>
      <c r="AO501" s="320"/>
      <c r="AP501" s="320"/>
      <c r="AR501" s="718" t="s">
        <v>1254</v>
      </c>
      <c r="AS501" s="718"/>
      <c r="AT501" s="718"/>
      <c r="AU501" s="718"/>
      <c r="AV501" s="718"/>
      <c r="AW501" s="718"/>
      <c r="AX501" s="718"/>
      <c r="AY501" s="718"/>
      <c r="AZ501" s="718"/>
      <c r="BA501" s="718"/>
      <c r="BB501" s="718"/>
      <c r="BC501" s="718"/>
      <c r="BD501" s="718"/>
      <c r="BE501" s="718"/>
      <c r="BF501" s="718"/>
      <c r="BG501" s="718"/>
      <c r="BH501" s="718"/>
      <c r="BI501" s="718"/>
      <c r="BJ501" s="718"/>
      <c r="BK501" s="718"/>
      <c r="BL501" s="718"/>
      <c r="BM501" s="718"/>
      <c r="BN501" s="718"/>
      <c r="BO501" s="718"/>
    </row>
    <row r="502" spans="4:88" ht="14.25" customHeight="1" x14ac:dyDescent="0.35"/>
    <row r="503" spans="4:88" ht="21" customHeight="1" x14ac:dyDescent="0.35">
      <c r="D503" s="825" t="s">
        <v>1253</v>
      </c>
      <c r="E503" s="825"/>
      <c r="F503" s="825"/>
      <c r="G503" s="825"/>
      <c r="H503" s="825"/>
      <c r="I503" s="825"/>
      <c r="J503" s="825"/>
      <c r="K503" s="825"/>
      <c r="L503" s="825"/>
      <c r="M503" s="825"/>
      <c r="N503" s="825"/>
      <c r="O503" s="825"/>
      <c r="P503" s="825"/>
      <c r="Q503" s="825"/>
      <c r="R503" s="825"/>
      <c r="S503" s="825"/>
      <c r="T503" s="825"/>
      <c r="U503" s="825"/>
      <c r="V503" s="825"/>
      <c r="W503" s="825"/>
      <c r="X503" s="825"/>
      <c r="Y503" s="825"/>
      <c r="Z503" s="825"/>
      <c r="AA503" s="825"/>
      <c r="AB503" s="825"/>
      <c r="AC503" s="825"/>
      <c r="AD503" s="825"/>
      <c r="AE503" s="825"/>
      <c r="AF503" s="825"/>
      <c r="AG503" s="825"/>
      <c r="AH503" s="825"/>
      <c r="AI503" s="825"/>
      <c r="AJ503" s="825"/>
      <c r="AK503" s="825"/>
      <c r="AL503" s="825"/>
      <c r="AM503" s="825"/>
      <c r="AN503" s="825"/>
      <c r="AO503" s="825"/>
      <c r="AP503" s="825"/>
      <c r="AQ503" s="282"/>
      <c r="AR503" s="282"/>
      <c r="AS503" s="282"/>
      <c r="AT503" s="282"/>
      <c r="AU503" s="282"/>
      <c r="AV503" s="282"/>
      <c r="AW503" s="282"/>
      <c r="AX503" s="282"/>
      <c r="AY503" s="282"/>
      <c r="AZ503" s="282"/>
      <c r="BA503" s="282"/>
      <c r="BB503" s="282"/>
      <c r="BC503" s="282"/>
      <c r="BD503" s="282"/>
      <c r="BE503" s="282"/>
      <c r="BF503" s="282"/>
      <c r="BG503" s="282"/>
      <c r="BH503" s="282"/>
      <c r="BI503" s="282"/>
      <c r="BJ503" s="282"/>
      <c r="BK503" s="282"/>
      <c r="BL503" s="282"/>
      <c r="BM503" s="282"/>
      <c r="BN503" s="282"/>
      <c r="BO503" s="282"/>
      <c r="BP503" s="282"/>
      <c r="BQ503" s="282"/>
      <c r="BR503" s="282"/>
      <c r="BS503" s="282"/>
      <c r="BT503" s="282"/>
      <c r="BU503" s="282"/>
      <c r="BV503" s="282"/>
      <c r="BW503" s="282"/>
      <c r="BX503" s="282"/>
      <c r="BY503" s="282"/>
      <c r="BZ503" s="282"/>
      <c r="CA503" s="282"/>
      <c r="CB503" s="282"/>
      <c r="CC503" s="282"/>
      <c r="CD503" s="282"/>
      <c r="CE503" s="282"/>
      <c r="CF503" s="282"/>
      <c r="CG503" s="282"/>
      <c r="CH503" s="282"/>
      <c r="CI503" s="282"/>
      <c r="CJ503" s="282"/>
    </row>
    <row r="504" spans="4:88" ht="33" customHeight="1" x14ac:dyDescent="0.35">
      <c r="D504" s="825"/>
      <c r="E504" s="825"/>
      <c r="F504" s="825"/>
      <c r="G504" s="825"/>
      <c r="H504" s="825"/>
      <c r="I504" s="825"/>
      <c r="J504" s="825"/>
      <c r="K504" s="825"/>
      <c r="L504" s="825"/>
      <c r="M504" s="825"/>
      <c r="N504" s="825"/>
      <c r="O504" s="825"/>
      <c r="P504" s="825"/>
      <c r="Q504" s="825"/>
      <c r="R504" s="825"/>
      <c r="S504" s="825"/>
      <c r="T504" s="825"/>
      <c r="U504" s="825"/>
      <c r="V504" s="825"/>
      <c r="W504" s="825"/>
      <c r="X504" s="825"/>
      <c r="Y504" s="825"/>
      <c r="Z504" s="825"/>
      <c r="AA504" s="825"/>
      <c r="AB504" s="825"/>
      <c r="AC504" s="825"/>
      <c r="AD504" s="825"/>
      <c r="AE504" s="825"/>
      <c r="AF504" s="825"/>
      <c r="AG504" s="825"/>
      <c r="AH504" s="825"/>
      <c r="AI504" s="825"/>
      <c r="AJ504" s="825"/>
      <c r="AK504" s="825"/>
      <c r="AL504" s="825"/>
      <c r="AM504" s="825"/>
      <c r="AN504" s="825"/>
      <c r="AO504" s="825"/>
      <c r="AP504" s="825"/>
      <c r="AQ504" s="282"/>
      <c r="AR504" s="282"/>
      <c r="AS504" s="282"/>
      <c r="AT504" s="282"/>
      <c r="AU504" s="282"/>
      <c r="AV504" s="282"/>
      <c r="AW504" s="282"/>
      <c r="AX504" s="282"/>
      <c r="AY504" s="282"/>
      <c r="AZ504" s="282"/>
      <c r="BA504" s="282"/>
      <c r="BB504" s="282"/>
      <c r="BC504" s="282"/>
      <c r="BD504" s="282"/>
      <c r="BE504" s="282"/>
      <c r="BF504" s="282"/>
      <c r="BG504" s="282"/>
      <c r="BH504" s="282"/>
      <c r="BI504" s="282"/>
      <c r="BJ504" s="282"/>
      <c r="BK504" s="282"/>
      <c r="BL504" s="282"/>
      <c r="BM504" s="282"/>
      <c r="BN504" s="282"/>
      <c r="BO504" s="282"/>
      <c r="BP504" s="282"/>
      <c r="BQ504" s="282"/>
      <c r="BR504" s="282"/>
      <c r="BS504" s="282"/>
      <c r="BT504" s="282"/>
      <c r="BU504" s="282"/>
      <c r="BV504" s="282"/>
      <c r="BW504" s="282"/>
      <c r="BX504" s="282"/>
      <c r="BY504" s="282"/>
      <c r="BZ504" s="282"/>
      <c r="CA504" s="282"/>
      <c r="CB504" s="282"/>
      <c r="CC504" s="282"/>
      <c r="CD504" s="282"/>
      <c r="CE504" s="282"/>
      <c r="CF504" s="282"/>
      <c r="CG504" s="282"/>
      <c r="CH504" s="282"/>
      <c r="CI504" s="282"/>
      <c r="CJ504" s="282"/>
    </row>
    <row r="505" spans="4:88" ht="14.25" customHeight="1" x14ac:dyDescent="0.35"/>
    <row r="506" spans="4:88" ht="14.45" customHeight="1" x14ac:dyDescent="0.35">
      <c r="D506" s="826" t="s">
        <v>212</v>
      </c>
      <c r="E506" s="827"/>
      <c r="F506" s="827"/>
      <c r="G506" s="827"/>
      <c r="H506" s="827"/>
      <c r="I506" s="827"/>
      <c r="J506" s="827"/>
      <c r="K506" s="827"/>
      <c r="L506" s="827"/>
      <c r="M506" s="827"/>
      <c r="N506" s="827"/>
      <c r="O506" s="827"/>
      <c r="P506" s="827"/>
      <c r="Q506" s="827"/>
      <c r="R506" s="827"/>
      <c r="S506" s="827"/>
      <c r="T506" s="828"/>
      <c r="U506" s="476" t="s">
        <v>117</v>
      </c>
      <c r="V506" s="476"/>
      <c r="W506" s="476"/>
      <c r="X506" s="476"/>
      <c r="Y506" s="476"/>
      <c r="Z506" s="476"/>
      <c r="AA506" s="476"/>
      <c r="AB506" s="476"/>
      <c r="AC506" s="476"/>
      <c r="AD506" s="476"/>
      <c r="AE506" s="476"/>
      <c r="AF506" s="476"/>
      <c r="AG506" s="476"/>
      <c r="AH506" s="476"/>
      <c r="AI506" s="476"/>
      <c r="AJ506" s="476"/>
      <c r="AK506" s="476"/>
      <c r="AL506" s="476"/>
      <c r="AM506" s="276" t="s">
        <v>230</v>
      </c>
      <c r="AN506" s="276"/>
      <c r="AO506" s="276"/>
      <c r="AP506" s="276"/>
      <c r="AQ506" s="276"/>
      <c r="AR506" s="276"/>
      <c r="AS506" s="276"/>
      <c r="AT506" s="276"/>
      <c r="AU506" s="276"/>
      <c r="AV506" s="276"/>
      <c r="AW506" s="276"/>
      <c r="AX506" s="276"/>
      <c r="AY506" s="276"/>
      <c r="AZ506" s="276"/>
      <c r="BA506" s="476" t="s">
        <v>104</v>
      </c>
      <c r="BB506" s="476"/>
      <c r="BC506" s="476"/>
      <c r="BD506" s="476"/>
      <c r="BE506" s="476"/>
      <c r="BF506" s="476"/>
      <c r="BG506" s="476"/>
      <c r="BH506" s="476"/>
      <c r="BI506" s="476"/>
      <c r="BJ506" s="476"/>
      <c r="BK506" s="476"/>
      <c r="BL506" s="476"/>
      <c r="BM506" s="476"/>
      <c r="BN506" s="476"/>
      <c r="BO506" s="476"/>
      <c r="BP506" s="476"/>
      <c r="BQ506" s="476"/>
      <c r="BR506" s="476"/>
      <c r="BS506" s="476" t="s">
        <v>229</v>
      </c>
      <c r="BT506" s="476"/>
      <c r="BU506" s="476"/>
      <c r="BV506" s="476"/>
      <c r="BW506" s="476"/>
      <c r="BX506" s="476"/>
      <c r="BY506" s="476"/>
      <c r="BZ506" s="476"/>
      <c r="CA506" s="476"/>
      <c r="CB506" s="476"/>
      <c r="CC506" s="476"/>
      <c r="CD506" s="476"/>
      <c r="CE506" s="476"/>
      <c r="CF506" s="476"/>
      <c r="CG506" s="476"/>
      <c r="CH506" s="476"/>
      <c r="CI506" s="476"/>
      <c r="CJ506" s="476"/>
    </row>
    <row r="507" spans="4:88" ht="14.45" customHeight="1" x14ac:dyDescent="0.35">
      <c r="D507" s="829"/>
      <c r="E507" s="830"/>
      <c r="F507" s="830"/>
      <c r="G507" s="830"/>
      <c r="H507" s="830"/>
      <c r="I507" s="830"/>
      <c r="J507" s="830"/>
      <c r="K507" s="830"/>
      <c r="L507" s="830"/>
      <c r="M507" s="830"/>
      <c r="N507" s="830"/>
      <c r="O507" s="830"/>
      <c r="P507" s="830"/>
      <c r="Q507" s="830"/>
      <c r="R507" s="830"/>
      <c r="S507" s="830"/>
      <c r="T507" s="831"/>
      <c r="U507" s="418" t="s">
        <v>117</v>
      </c>
      <c r="V507" s="419"/>
      <c r="W507" s="419"/>
      <c r="X507" s="419"/>
      <c r="Y507" s="419"/>
      <c r="Z507" s="420"/>
      <c r="AA507" s="624" t="s">
        <v>155</v>
      </c>
      <c r="AB507" s="625"/>
      <c r="AC507" s="625"/>
      <c r="AD507" s="625"/>
      <c r="AE507" s="625"/>
      <c r="AF507" s="626"/>
      <c r="AG507" s="624" t="s">
        <v>156</v>
      </c>
      <c r="AH507" s="625"/>
      <c r="AI507" s="625"/>
      <c r="AJ507" s="625"/>
      <c r="AK507" s="625"/>
      <c r="AL507" s="626"/>
      <c r="AM507" s="418" t="s">
        <v>117</v>
      </c>
      <c r="AN507" s="419"/>
      <c r="AO507" s="419"/>
      <c r="AP507" s="419"/>
      <c r="AQ507" s="476" t="s">
        <v>155</v>
      </c>
      <c r="AR507" s="476"/>
      <c r="AS507" s="476"/>
      <c r="AT507" s="476"/>
      <c r="AU507" s="476" t="s">
        <v>156</v>
      </c>
      <c r="AV507" s="476"/>
      <c r="AW507" s="476"/>
      <c r="AX507" s="476"/>
      <c r="AY507" s="476"/>
      <c r="AZ507" s="476"/>
      <c r="BA507" s="476" t="s">
        <v>117</v>
      </c>
      <c r="BB507" s="476"/>
      <c r="BC507" s="476"/>
      <c r="BD507" s="476"/>
      <c r="BE507" s="476"/>
      <c r="BF507" s="476"/>
      <c r="BG507" s="476" t="s">
        <v>155</v>
      </c>
      <c r="BH507" s="476"/>
      <c r="BI507" s="476"/>
      <c r="BJ507" s="476"/>
      <c r="BK507" s="476"/>
      <c r="BL507" s="476"/>
      <c r="BM507" s="476" t="s">
        <v>156</v>
      </c>
      <c r="BN507" s="476"/>
      <c r="BO507" s="476"/>
      <c r="BP507" s="476"/>
      <c r="BQ507" s="476"/>
      <c r="BR507" s="476"/>
      <c r="BS507" s="476" t="s">
        <v>117</v>
      </c>
      <c r="BT507" s="476"/>
      <c r="BU507" s="476"/>
      <c r="BV507" s="476"/>
      <c r="BW507" s="476"/>
      <c r="BX507" s="476"/>
      <c r="BY507" s="476" t="s">
        <v>155</v>
      </c>
      <c r="BZ507" s="476"/>
      <c r="CA507" s="476"/>
      <c r="CB507" s="476"/>
      <c r="CC507" s="476"/>
      <c r="CD507" s="476"/>
      <c r="CE507" s="476" t="s">
        <v>156</v>
      </c>
      <c r="CF507" s="476"/>
      <c r="CG507" s="476"/>
      <c r="CH507" s="476"/>
      <c r="CI507" s="476"/>
      <c r="CJ507" s="476"/>
    </row>
    <row r="508" spans="4:88" ht="14.45" customHeight="1" x14ac:dyDescent="0.35">
      <c r="D508" s="424" t="s">
        <v>627</v>
      </c>
      <c r="E508" s="425"/>
      <c r="F508" s="425"/>
      <c r="G508" s="425"/>
      <c r="H508" s="425"/>
      <c r="I508" s="425"/>
      <c r="J508" s="425"/>
      <c r="K508" s="425"/>
      <c r="L508" s="425"/>
      <c r="M508" s="425"/>
      <c r="N508" s="425"/>
      <c r="O508" s="425"/>
      <c r="P508" s="425"/>
      <c r="Q508" s="425"/>
      <c r="R508" s="425"/>
      <c r="S508" s="425"/>
      <c r="T508" s="426"/>
      <c r="U508" s="468">
        <v>35</v>
      </c>
      <c r="V508" s="468">
        <v>6414</v>
      </c>
      <c r="W508" s="468">
        <v>6414</v>
      </c>
      <c r="X508" s="468">
        <v>6414</v>
      </c>
      <c r="Y508" s="468">
        <v>6414</v>
      </c>
      <c r="Z508" s="468">
        <v>6414</v>
      </c>
      <c r="AA508" s="415">
        <v>17</v>
      </c>
      <c r="AB508" s="416">
        <v>3302</v>
      </c>
      <c r="AC508" s="416">
        <v>3302</v>
      </c>
      <c r="AD508" s="416">
        <v>3302</v>
      </c>
      <c r="AE508" s="416">
        <v>3302</v>
      </c>
      <c r="AF508" s="417">
        <v>3302</v>
      </c>
      <c r="AG508" s="424">
        <v>18</v>
      </c>
      <c r="AH508" s="425">
        <v>3112</v>
      </c>
      <c r="AI508" s="425">
        <v>3112</v>
      </c>
      <c r="AJ508" s="425">
        <v>3112</v>
      </c>
      <c r="AK508" s="425">
        <v>3112</v>
      </c>
      <c r="AL508" s="426">
        <v>3112</v>
      </c>
      <c r="AM508" s="415">
        <v>28</v>
      </c>
      <c r="AN508" s="416"/>
      <c r="AO508" s="416"/>
      <c r="AP508" s="416"/>
      <c r="AQ508" s="468">
        <v>14</v>
      </c>
      <c r="AR508" s="468"/>
      <c r="AS508" s="468"/>
      <c r="AT508" s="468"/>
      <c r="AU508" s="630">
        <v>14</v>
      </c>
      <c r="AV508" s="630"/>
      <c r="AW508" s="630"/>
      <c r="AX508" s="630"/>
      <c r="AY508" s="630"/>
      <c r="AZ508" s="630"/>
      <c r="BA508" s="468">
        <v>3</v>
      </c>
      <c r="BB508" s="468"/>
      <c r="BC508" s="468"/>
      <c r="BD508" s="468"/>
      <c r="BE508" s="468"/>
      <c r="BF508" s="468"/>
      <c r="BG508" s="468"/>
      <c r="BH508" s="468"/>
      <c r="BI508" s="468"/>
      <c r="BJ508" s="468"/>
      <c r="BK508" s="468"/>
      <c r="BL508" s="468"/>
      <c r="BM508" s="574">
        <v>3</v>
      </c>
      <c r="BN508" s="574"/>
      <c r="BO508" s="574"/>
      <c r="BP508" s="574"/>
      <c r="BQ508" s="574"/>
      <c r="BR508" s="574"/>
      <c r="BS508" s="468">
        <v>4</v>
      </c>
      <c r="BT508" s="468"/>
      <c r="BU508" s="468"/>
      <c r="BV508" s="468"/>
      <c r="BW508" s="468"/>
      <c r="BX508" s="468"/>
      <c r="BY508" s="468">
        <v>3</v>
      </c>
      <c r="BZ508" s="468"/>
      <c r="CA508" s="468"/>
      <c r="CB508" s="468"/>
      <c r="CC508" s="468"/>
      <c r="CD508" s="468"/>
      <c r="CE508" s="574">
        <v>1</v>
      </c>
      <c r="CF508" s="574"/>
      <c r="CG508" s="574"/>
      <c r="CH508" s="574"/>
      <c r="CI508" s="574"/>
      <c r="CJ508" s="574"/>
    </row>
    <row r="509" spans="4:88" ht="14.45" customHeight="1" x14ac:dyDescent="0.35">
      <c r="D509" s="424" t="s">
        <v>213</v>
      </c>
      <c r="E509" s="425"/>
      <c r="F509" s="425"/>
      <c r="G509" s="425"/>
      <c r="H509" s="425"/>
      <c r="I509" s="425"/>
      <c r="J509" s="425"/>
      <c r="K509" s="425"/>
      <c r="L509" s="425"/>
      <c r="M509" s="425"/>
      <c r="N509" s="425"/>
      <c r="O509" s="425"/>
      <c r="P509" s="425"/>
      <c r="Q509" s="425"/>
      <c r="R509" s="425"/>
      <c r="S509" s="425"/>
      <c r="T509" s="426"/>
      <c r="U509" s="468">
        <v>43</v>
      </c>
      <c r="V509" s="468">
        <v>6389</v>
      </c>
      <c r="W509" s="468">
        <v>6389</v>
      </c>
      <c r="X509" s="468">
        <v>6389</v>
      </c>
      <c r="Y509" s="468">
        <v>6389</v>
      </c>
      <c r="Z509" s="468">
        <v>6389</v>
      </c>
      <c r="AA509" s="468">
        <v>28</v>
      </c>
      <c r="AB509" s="468">
        <v>3304</v>
      </c>
      <c r="AC509" s="468">
        <v>3304</v>
      </c>
      <c r="AD509" s="468">
        <v>3304</v>
      </c>
      <c r="AE509" s="468">
        <v>3304</v>
      </c>
      <c r="AF509" s="468">
        <v>3304</v>
      </c>
      <c r="AG509" s="469">
        <v>15</v>
      </c>
      <c r="AH509" s="469">
        <v>3085</v>
      </c>
      <c r="AI509" s="469">
        <v>3085</v>
      </c>
      <c r="AJ509" s="469">
        <v>3085</v>
      </c>
      <c r="AK509" s="469">
        <v>3085</v>
      </c>
      <c r="AL509" s="469">
        <v>3085</v>
      </c>
      <c r="AM509" s="468">
        <v>33</v>
      </c>
      <c r="AN509" s="468"/>
      <c r="AO509" s="468"/>
      <c r="AP509" s="468"/>
      <c r="AQ509" s="468">
        <v>20</v>
      </c>
      <c r="AR509" s="468"/>
      <c r="AS509" s="468"/>
      <c r="AT509" s="468"/>
      <c r="AU509" s="630">
        <v>13</v>
      </c>
      <c r="AV509" s="630"/>
      <c r="AW509" s="630"/>
      <c r="AX509" s="630"/>
      <c r="AY509" s="630"/>
      <c r="AZ509" s="630"/>
      <c r="BA509" s="468">
        <v>7</v>
      </c>
      <c r="BB509" s="468"/>
      <c r="BC509" s="468"/>
      <c r="BD509" s="468"/>
      <c r="BE509" s="468"/>
      <c r="BF509" s="468"/>
      <c r="BG509" s="468">
        <v>6</v>
      </c>
      <c r="BH509" s="468"/>
      <c r="BI509" s="468"/>
      <c r="BJ509" s="468"/>
      <c r="BK509" s="468"/>
      <c r="BL509" s="468"/>
      <c r="BM509" s="574">
        <v>1</v>
      </c>
      <c r="BN509" s="574"/>
      <c r="BO509" s="574"/>
      <c r="BP509" s="574"/>
      <c r="BQ509" s="574"/>
      <c r="BR509" s="574"/>
      <c r="BS509" s="468">
        <v>3</v>
      </c>
      <c r="BT509" s="468"/>
      <c r="BU509" s="468"/>
      <c r="BV509" s="468"/>
      <c r="BW509" s="468"/>
      <c r="BX509" s="468"/>
      <c r="BY509" s="468">
        <v>2</v>
      </c>
      <c r="BZ509" s="468"/>
      <c r="CA509" s="468"/>
      <c r="CB509" s="468"/>
      <c r="CC509" s="468"/>
      <c r="CD509" s="468"/>
      <c r="CE509" s="574">
        <v>1</v>
      </c>
      <c r="CF509" s="574"/>
      <c r="CG509" s="574"/>
      <c r="CH509" s="574"/>
      <c r="CI509" s="574"/>
      <c r="CJ509" s="574"/>
    </row>
    <row r="510" spans="4:88" ht="14.45" customHeight="1" x14ac:dyDescent="0.35">
      <c r="D510" s="424" t="s">
        <v>214</v>
      </c>
      <c r="E510" s="425"/>
      <c r="F510" s="425"/>
      <c r="G510" s="425"/>
      <c r="H510" s="425"/>
      <c r="I510" s="425"/>
      <c r="J510" s="425"/>
      <c r="K510" s="425"/>
      <c r="L510" s="425"/>
      <c r="M510" s="425"/>
      <c r="N510" s="425"/>
      <c r="O510" s="425"/>
      <c r="P510" s="425"/>
      <c r="Q510" s="425"/>
      <c r="R510" s="425"/>
      <c r="S510" s="425"/>
      <c r="T510" s="426"/>
      <c r="U510" s="468">
        <v>77</v>
      </c>
      <c r="V510" s="468"/>
      <c r="W510" s="468"/>
      <c r="X510" s="468"/>
      <c r="Y510" s="468"/>
      <c r="Z510" s="468"/>
      <c r="AA510" s="468">
        <v>53</v>
      </c>
      <c r="AB510" s="468"/>
      <c r="AC510" s="468"/>
      <c r="AD510" s="468"/>
      <c r="AE510" s="468"/>
      <c r="AF510" s="468"/>
      <c r="AG510" s="469">
        <v>24</v>
      </c>
      <c r="AH510" s="469"/>
      <c r="AI510" s="469"/>
      <c r="AJ510" s="469"/>
      <c r="AK510" s="469"/>
      <c r="AL510" s="469"/>
      <c r="AM510" s="468">
        <v>65</v>
      </c>
      <c r="AN510" s="468"/>
      <c r="AO510" s="468"/>
      <c r="AP510" s="468"/>
      <c r="AQ510" s="468">
        <v>45</v>
      </c>
      <c r="AR510" s="468"/>
      <c r="AS510" s="468"/>
      <c r="AT510" s="468"/>
      <c r="AU510" s="630">
        <v>20</v>
      </c>
      <c r="AV510" s="630"/>
      <c r="AW510" s="630"/>
      <c r="AX510" s="630"/>
      <c r="AY510" s="630"/>
      <c r="AZ510" s="630"/>
      <c r="BA510" s="468">
        <v>11</v>
      </c>
      <c r="BB510" s="468"/>
      <c r="BC510" s="468"/>
      <c r="BD510" s="468"/>
      <c r="BE510" s="468"/>
      <c r="BF510" s="468"/>
      <c r="BG510" s="468">
        <v>7</v>
      </c>
      <c r="BH510" s="468"/>
      <c r="BI510" s="468"/>
      <c r="BJ510" s="468"/>
      <c r="BK510" s="468"/>
      <c r="BL510" s="468"/>
      <c r="BM510" s="574">
        <v>4</v>
      </c>
      <c r="BN510" s="574"/>
      <c r="BO510" s="574"/>
      <c r="BP510" s="574"/>
      <c r="BQ510" s="574"/>
      <c r="BR510" s="574"/>
      <c r="BS510" s="468">
        <v>1</v>
      </c>
      <c r="BT510" s="468"/>
      <c r="BU510" s="468"/>
      <c r="BV510" s="468"/>
      <c r="BW510" s="468"/>
      <c r="BX510" s="468"/>
      <c r="BY510" s="468">
        <v>1</v>
      </c>
      <c r="BZ510" s="468"/>
      <c r="CA510" s="468"/>
      <c r="CB510" s="468"/>
      <c r="CC510" s="468"/>
      <c r="CD510" s="468"/>
      <c r="CE510" s="574">
        <v>0</v>
      </c>
      <c r="CF510" s="574"/>
      <c r="CG510" s="574"/>
      <c r="CH510" s="574"/>
      <c r="CI510" s="574"/>
      <c r="CJ510" s="574"/>
    </row>
    <row r="511" spans="4:88" ht="14.45" customHeight="1" x14ac:dyDescent="0.35">
      <c r="D511" s="424" t="s">
        <v>215</v>
      </c>
      <c r="E511" s="425"/>
      <c r="F511" s="425"/>
      <c r="G511" s="425"/>
      <c r="H511" s="425"/>
      <c r="I511" s="425"/>
      <c r="J511" s="425"/>
      <c r="K511" s="425"/>
      <c r="L511" s="425"/>
      <c r="M511" s="425"/>
      <c r="N511" s="425"/>
      <c r="O511" s="425"/>
      <c r="P511" s="425"/>
      <c r="Q511" s="425"/>
      <c r="R511" s="425"/>
      <c r="S511" s="425"/>
      <c r="T511" s="426"/>
      <c r="U511" s="468">
        <v>59</v>
      </c>
      <c r="V511" s="468"/>
      <c r="W511" s="468"/>
      <c r="X511" s="468"/>
      <c r="Y511" s="468"/>
      <c r="Z511" s="468"/>
      <c r="AA511" s="468">
        <v>29</v>
      </c>
      <c r="AB511" s="468"/>
      <c r="AC511" s="468"/>
      <c r="AD511" s="468"/>
      <c r="AE511" s="468"/>
      <c r="AF511" s="468"/>
      <c r="AG511" s="469">
        <v>30</v>
      </c>
      <c r="AH511" s="469"/>
      <c r="AI511" s="469"/>
      <c r="AJ511" s="469"/>
      <c r="AK511" s="469"/>
      <c r="AL511" s="469"/>
      <c r="AM511" s="468">
        <v>49</v>
      </c>
      <c r="AN511" s="468"/>
      <c r="AO511" s="468"/>
      <c r="AP511" s="468"/>
      <c r="AQ511" s="468">
        <v>24</v>
      </c>
      <c r="AR511" s="468"/>
      <c r="AS511" s="468"/>
      <c r="AT511" s="468"/>
      <c r="AU511" s="630">
        <v>25</v>
      </c>
      <c r="AV511" s="630"/>
      <c r="AW511" s="630"/>
      <c r="AX511" s="630"/>
      <c r="AY511" s="630"/>
      <c r="AZ511" s="630"/>
      <c r="BA511" s="468">
        <v>7</v>
      </c>
      <c r="BB511" s="468"/>
      <c r="BC511" s="468"/>
      <c r="BD511" s="468"/>
      <c r="BE511" s="468"/>
      <c r="BF511" s="468"/>
      <c r="BG511" s="468">
        <v>3</v>
      </c>
      <c r="BH511" s="468"/>
      <c r="BI511" s="468"/>
      <c r="BJ511" s="468"/>
      <c r="BK511" s="468"/>
      <c r="BL511" s="468"/>
      <c r="BM511" s="574">
        <v>4</v>
      </c>
      <c r="BN511" s="574"/>
      <c r="BO511" s="574"/>
      <c r="BP511" s="574"/>
      <c r="BQ511" s="574"/>
      <c r="BR511" s="574"/>
      <c r="BS511" s="468">
        <v>3</v>
      </c>
      <c r="BT511" s="468"/>
      <c r="BU511" s="468"/>
      <c r="BV511" s="468"/>
      <c r="BW511" s="468"/>
      <c r="BX511" s="468"/>
      <c r="BY511" s="468">
        <v>2</v>
      </c>
      <c r="BZ511" s="468"/>
      <c r="CA511" s="468"/>
      <c r="CB511" s="468"/>
      <c r="CC511" s="468"/>
      <c r="CD511" s="468"/>
      <c r="CE511" s="574">
        <v>1</v>
      </c>
      <c r="CF511" s="574"/>
      <c r="CG511" s="574"/>
      <c r="CH511" s="574"/>
      <c r="CI511" s="574"/>
      <c r="CJ511" s="574"/>
    </row>
    <row r="512" spans="4:88" ht="14.45" customHeight="1" x14ac:dyDescent="0.35">
      <c r="D512" s="424" t="s">
        <v>216</v>
      </c>
      <c r="E512" s="425"/>
      <c r="F512" s="425"/>
      <c r="G512" s="425"/>
      <c r="H512" s="425"/>
      <c r="I512" s="425"/>
      <c r="J512" s="425"/>
      <c r="K512" s="425"/>
      <c r="L512" s="425"/>
      <c r="M512" s="425"/>
      <c r="N512" s="425"/>
      <c r="O512" s="425"/>
      <c r="P512" s="425"/>
      <c r="Q512" s="425"/>
      <c r="R512" s="425"/>
      <c r="S512" s="425"/>
      <c r="T512" s="426"/>
      <c r="U512" s="468">
        <v>45</v>
      </c>
      <c r="V512" s="468"/>
      <c r="W512" s="468"/>
      <c r="X512" s="468"/>
      <c r="Y512" s="468"/>
      <c r="Z512" s="468"/>
      <c r="AA512" s="468">
        <v>25</v>
      </c>
      <c r="AB512" s="468"/>
      <c r="AC512" s="468"/>
      <c r="AD512" s="468"/>
      <c r="AE512" s="468"/>
      <c r="AF512" s="468"/>
      <c r="AG512" s="469">
        <v>20</v>
      </c>
      <c r="AH512" s="469"/>
      <c r="AI512" s="469"/>
      <c r="AJ512" s="469"/>
      <c r="AK512" s="469"/>
      <c r="AL512" s="469"/>
      <c r="AM512" s="468">
        <v>34</v>
      </c>
      <c r="AN512" s="468"/>
      <c r="AO512" s="468"/>
      <c r="AP512" s="468"/>
      <c r="AQ512" s="468">
        <v>21</v>
      </c>
      <c r="AR512" s="468"/>
      <c r="AS512" s="468"/>
      <c r="AT512" s="468"/>
      <c r="AU512" s="630">
        <v>13</v>
      </c>
      <c r="AV512" s="630"/>
      <c r="AW512" s="630"/>
      <c r="AX512" s="630"/>
      <c r="AY512" s="630"/>
      <c r="AZ512" s="630"/>
      <c r="BA512" s="468">
        <v>7</v>
      </c>
      <c r="BB512" s="468"/>
      <c r="BC512" s="468"/>
      <c r="BD512" s="468"/>
      <c r="BE512" s="468"/>
      <c r="BF512" s="468"/>
      <c r="BG512" s="468">
        <v>2</v>
      </c>
      <c r="BH512" s="468"/>
      <c r="BI512" s="468"/>
      <c r="BJ512" s="468"/>
      <c r="BK512" s="468"/>
      <c r="BL512" s="468"/>
      <c r="BM512" s="574">
        <v>5</v>
      </c>
      <c r="BN512" s="574"/>
      <c r="BO512" s="574"/>
      <c r="BP512" s="574"/>
      <c r="BQ512" s="574"/>
      <c r="BR512" s="574"/>
      <c r="BS512" s="468">
        <v>4</v>
      </c>
      <c r="BT512" s="468"/>
      <c r="BU512" s="468"/>
      <c r="BV512" s="468"/>
      <c r="BW512" s="468"/>
      <c r="BX512" s="468"/>
      <c r="BY512" s="468">
        <v>2</v>
      </c>
      <c r="BZ512" s="468"/>
      <c r="CA512" s="468"/>
      <c r="CB512" s="468"/>
      <c r="CC512" s="468"/>
      <c r="CD512" s="468"/>
      <c r="CE512" s="574">
        <v>2</v>
      </c>
      <c r="CF512" s="574"/>
      <c r="CG512" s="574"/>
      <c r="CH512" s="574"/>
      <c r="CI512" s="574"/>
      <c r="CJ512" s="574"/>
    </row>
    <row r="513" spans="4:88" ht="14.45" customHeight="1" x14ac:dyDescent="0.35">
      <c r="D513" s="424" t="s">
        <v>217</v>
      </c>
      <c r="E513" s="425"/>
      <c r="F513" s="425"/>
      <c r="G513" s="425"/>
      <c r="H513" s="425"/>
      <c r="I513" s="425"/>
      <c r="J513" s="425"/>
      <c r="K513" s="425"/>
      <c r="L513" s="425"/>
      <c r="M513" s="425"/>
      <c r="N513" s="425"/>
      <c r="O513" s="425"/>
      <c r="P513" s="425"/>
      <c r="Q513" s="425"/>
      <c r="R513" s="425"/>
      <c r="S513" s="425"/>
      <c r="T513" s="426"/>
      <c r="U513" s="468">
        <v>54</v>
      </c>
      <c r="V513" s="468"/>
      <c r="W513" s="468"/>
      <c r="X513" s="468"/>
      <c r="Y513" s="468"/>
      <c r="Z513" s="468"/>
      <c r="AA513" s="468">
        <v>35</v>
      </c>
      <c r="AB513" s="468"/>
      <c r="AC513" s="468"/>
      <c r="AD513" s="468"/>
      <c r="AE513" s="468"/>
      <c r="AF513" s="468"/>
      <c r="AG513" s="469">
        <v>19</v>
      </c>
      <c r="AH513" s="469"/>
      <c r="AI513" s="469"/>
      <c r="AJ513" s="469"/>
      <c r="AK513" s="469"/>
      <c r="AL513" s="469"/>
      <c r="AM513" s="468">
        <v>41</v>
      </c>
      <c r="AN513" s="468"/>
      <c r="AO513" s="468"/>
      <c r="AP513" s="468"/>
      <c r="AQ513" s="468">
        <v>26</v>
      </c>
      <c r="AR513" s="468"/>
      <c r="AS513" s="468"/>
      <c r="AT513" s="468"/>
      <c r="AU513" s="630">
        <v>15</v>
      </c>
      <c r="AV513" s="630"/>
      <c r="AW513" s="630"/>
      <c r="AX513" s="630"/>
      <c r="AY513" s="630"/>
      <c r="AZ513" s="630"/>
      <c r="BA513" s="468">
        <v>8</v>
      </c>
      <c r="BB513" s="468"/>
      <c r="BC513" s="468"/>
      <c r="BD513" s="468"/>
      <c r="BE513" s="468"/>
      <c r="BF513" s="468"/>
      <c r="BG513" s="468">
        <v>7</v>
      </c>
      <c r="BH513" s="468"/>
      <c r="BI513" s="468"/>
      <c r="BJ513" s="468"/>
      <c r="BK513" s="468"/>
      <c r="BL513" s="468"/>
      <c r="BM513" s="574">
        <v>1</v>
      </c>
      <c r="BN513" s="574"/>
      <c r="BO513" s="574"/>
      <c r="BP513" s="574"/>
      <c r="BQ513" s="574"/>
      <c r="BR513" s="574"/>
      <c r="BS513" s="468">
        <v>5</v>
      </c>
      <c r="BT513" s="468"/>
      <c r="BU513" s="468"/>
      <c r="BV513" s="468"/>
      <c r="BW513" s="468"/>
      <c r="BX513" s="468"/>
      <c r="BY513" s="468">
        <v>2</v>
      </c>
      <c r="BZ513" s="468"/>
      <c r="CA513" s="468"/>
      <c r="CB513" s="468"/>
      <c r="CC513" s="468"/>
      <c r="CD513" s="468"/>
      <c r="CE513" s="574">
        <v>3</v>
      </c>
      <c r="CF513" s="574"/>
      <c r="CG513" s="574"/>
      <c r="CH513" s="574"/>
      <c r="CI513" s="574"/>
      <c r="CJ513" s="574"/>
    </row>
    <row r="514" spans="4:88" ht="14.45" customHeight="1" x14ac:dyDescent="0.35">
      <c r="D514" s="424" t="s">
        <v>218</v>
      </c>
      <c r="E514" s="425"/>
      <c r="F514" s="425"/>
      <c r="G514" s="425"/>
      <c r="H514" s="425"/>
      <c r="I514" s="425"/>
      <c r="J514" s="425"/>
      <c r="K514" s="425"/>
      <c r="L514" s="425"/>
      <c r="M514" s="425"/>
      <c r="N514" s="425"/>
      <c r="O514" s="425"/>
      <c r="P514" s="425"/>
      <c r="Q514" s="425"/>
      <c r="R514" s="425"/>
      <c r="S514" s="425"/>
      <c r="T514" s="426"/>
      <c r="U514" s="468">
        <v>51</v>
      </c>
      <c r="V514" s="468"/>
      <c r="W514" s="468"/>
      <c r="X514" s="468"/>
      <c r="Y514" s="468"/>
      <c r="Z514" s="468"/>
      <c r="AA514" s="468">
        <v>28</v>
      </c>
      <c r="AB514" s="468"/>
      <c r="AC514" s="468"/>
      <c r="AD514" s="468"/>
      <c r="AE514" s="468"/>
      <c r="AF514" s="468"/>
      <c r="AG514" s="469">
        <v>23</v>
      </c>
      <c r="AH514" s="469"/>
      <c r="AI514" s="469"/>
      <c r="AJ514" s="469"/>
      <c r="AK514" s="469"/>
      <c r="AL514" s="469"/>
      <c r="AM514" s="468">
        <v>39</v>
      </c>
      <c r="AN514" s="468"/>
      <c r="AO514" s="468"/>
      <c r="AP514" s="468"/>
      <c r="AQ514" s="468">
        <v>23</v>
      </c>
      <c r="AR514" s="468"/>
      <c r="AS514" s="468"/>
      <c r="AT514" s="468"/>
      <c r="AU514" s="630">
        <v>16</v>
      </c>
      <c r="AV514" s="630"/>
      <c r="AW514" s="630"/>
      <c r="AX514" s="630"/>
      <c r="AY514" s="630"/>
      <c r="AZ514" s="630"/>
      <c r="BA514" s="468">
        <v>10</v>
      </c>
      <c r="BB514" s="468"/>
      <c r="BC514" s="468"/>
      <c r="BD514" s="468"/>
      <c r="BE514" s="468"/>
      <c r="BF514" s="468"/>
      <c r="BG514" s="468">
        <v>4</v>
      </c>
      <c r="BH514" s="468"/>
      <c r="BI514" s="468"/>
      <c r="BJ514" s="468"/>
      <c r="BK514" s="468"/>
      <c r="BL514" s="468"/>
      <c r="BM514" s="574">
        <v>6</v>
      </c>
      <c r="BN514" s="574"/>
      <c r="BO514" s="574"/>
      <c r="BP514" s="574"/>
      <c r="BQ514" s="574"/>
      <c r="BR514" s="574"/>
      <c r="BS514" s="468">
        <v>2</v>
      </c>
      <c r="BT514" s="468"/>
      <c r="BU514" s="468"/>
      <c r="BV514" s="468"/>
      <c r="BW514" s="468"/>
      <c r="BX514" s="468"/>
      <c r="BY514" s="468">
        <v>1</v>
      </c>
      <c r="BZ514" s="468"/>
      <c r="CA514" s="468"/>
      <c r="CB514" s="468"/>
      <c r="CC514" s="468"/>
      <c r="CD514" s="468"/>
      <c r="CE514" s="574">
        <v>1</v>
      </c>
      <c r="CF514" s="574"/>
      <c r="CG514" s="574"/>
      <c r="CH514" s="574"/>
      <c r="CI514" s="574"/>
      <c r="CJ514" s="574"/>
    </row>
    <row r="515" spans="4:88" ht="14.45" customHeight="1" x14ac:dyDescent="0.35">
      <c r="D515" s="424" t="s">
        <v>219</v>
      </c>
      <c r="E515" s="425"/>
      <c r="F515" s="425"/>
      <c r="G515" s="425"/>
      <c r="H515" s="425"/>
      <c r="I515" s="425"/>
      <c r="J515" s="425"/>
      <c r="K515" s="425"/>
      <c r="L515" s="425"/>
      <c r="M515" s="425"/>
      <c r="N515" s="425"/>
      <c r="O515" s="425"/>
      <c r="P515" s="425"/>
      <c r="Q515" s="425"/>
      <c r="R515" s="425"/>
      <c r="S515" s="425"/>
      <c r="T515" s="426"/>
      <c r="U515" s="468">
        <v>70</v>
      </c>
      <c r="V515" s="468"/>
      <c r="W515" s="468"/>
      <c r="X515" s="468"/>
      <c r="Y515" s="468"/>
      <c r="Z515" s="468"/>
      <c r="AA515" s="468">
        <v>35</v>
      </c>
      <c r="AB515" s="468"/>
      <c r="AC515" s="468"/>
      <c r="AD515" s="468"/>
      <c r="AE515" s="468"/>
      <c r="AF515" s="468"/>
      <c r="AG515" s="469">
        <v>35</v>
      </c>
      <c r="AH515" s="469"/>
      <c r="AI515" s="469"/>
      <c r="AJ515" s="469"/>
      <c r="AK515" s="469"/>
      <c r="AL515" s="469"/>
      <c r="AM515" s="468">
        <v>56</v>
      </c>
      <c r="AN515" s="468"/>
      <c r="AO515" s="468"/>
      <c r="AP515" s="468"/>
      <c r="AQ515" s="468">
        <v>27</v>
      </c>
      <c r="AR515" s="468"/>
      <c r="AS515" s="468"/>
      <c r="AT515" s="468"/>
      <c r="AU515" s="630">
        <v>29</v>
      </c>
      <c r="AV515" s="630"/>
      <c r="AW515" s="630"/>
      <c r="AX515" s="630"/>
      <c r="AY515" s="630"/>
      <c r="AZ515" s="630"/>
      <c r="BA515" s="468">
        <v>13</v>
      </c>
      <c r="BB515" s="468"/>
      <c r="BC515" s="468"/>
      <c r="BD515" s="468"/>
      <c r="BE515" s="468"/>
      <c r="BF515" s="468"/>
      <c r="BG515" s="468">
        <v>7</v>
      </c>
      <c r="BH515" s="468"/>
      <c r="BI515" s="468"/>
      <c r="BJ515" s="468"/>
      <c r="BK515" s="468"/>
      <c r="BL515" s="468"/>
      <c r="BM515" s="574">
        <v>6</v>
      </c>
      <c r="BN515" s="574"/>
      <c r="BO515" s="574"/>
      <c r="BP515" s="574"/>
      <c r="BQ515" s="574"/>
      <c r="BR515" s="574"/>
      <c r="BS515" s="468">
        <v>1</v>
      </c>
      <c r="BT515" s="468"/>
      <c r="BU515" s="468"/>
      <c r="BV515" s="468"/>
      <c r="BW515" s="468"/>
      <c r="BX515" s="468"/>
      <c r="BY515" s="468">
        <v>1</v>
      </c>
      <c r="BZ515" s="468"/>
      <c r="CA515" s="468"/>
      <c r="CB515" s="468"/>
      <c r="CC515" s="468"/>
      <c r="CD515" s="468"/>
      <c r="CE515" s="574">
        <v>0</v>
      </c>
      <c r="CF515" s="574"/>
      <c r="CG515" s="574"/>
      <c r="CH515" s="574"/>
      <c r="CI515" s="574"/>
      <c r="CJ515" s="574"/>
    </row>
    <row r="516" spans="4:88" ht="14.45" customHeight="1" x14ac:dyDescent="0.35">
      <c r="D516" s="424" t="s">
        <v>220</v>
      </c>
      <c r="E516" s="425"/>
      <c r="F516" s="425"/>
      <c r="G516" s="425"/>
      <c r="H516" s="425"/>
      <c r="I516" s="425"/>
      <c r="J516" s="425"/>
      <c r="K516" s="425"/>
      <c r="L516" s="425"/>
      <c r="M516" s="425"/>
      <c r="N516" s="425"/>
      <c r="O516" s="425"/>
      <c r="P516" s="425"/>
      <c r="Q516" s="425"/>
      <c r="R516" s="425"/>
      <c r="S516" s="425"/>
      <c r="T516" s="426"/>
      <c r="U516" s="468">
        <v>76</v>
      </c>
      <c r="V516" s="468"/>
      <c r="W516" s="468"/>
      <c r="X516" s="468"/>
      <c r="Y516" s="468"/>
      <c r="Z516" s="468"/>
      <c r="AA516" s="468">
        <v>41</v>
      </c>
      <c r="AB516" s="468"/>
      <c r="AC516" s="468"/>
      <c r="AD516" s="468"/>
      <c r="AE516" s="468"/>
      <c r="AF516" s="468"/>
      <c r="AG516" s="469">
        <v>35</v>
      </c>
      <c r="AH516" s="469"/>
      <c r="AI516" s="469"/>
      <c r="AJ516" s="469"/>
      <c r="AK516" s="469"/>
      <c r="AL516" s="469"/>
      <c r="AM516" s="468">
        <v>52</v>
      </c>
      <c r="AN516" s="468"/>
      <c r="AO516" s="468"/>
      <c r="AP516" s="468"/>
      <c r="AQ516" s="468">
        <v>28</v>
      </c>
      <c r="AR516" s="468"/>
      <c r="AS516" s="468"/>
      <c r="AT516" s="468"/>
      <c r="AU516" s="630">
        <v>24</v>
      </c>
      <c r="AV516" s="630"/>
      <c r="AW516" s="630"/>
      <c r="AX516" s="630"/>
      <c r="AY516" s="630"/>
      <c r="AZ516" s="630"/>
      <c r="BA516" s="468">
        <v>17</v>
      </c>
      <c r="BB516" s="468"/>
      <c r="BC516" s="468"/>
      <c r="BD516" s="468"/>
      <c r="BE516" s="468"/>
      <c r="BF516" s="468"/>
      <c r="BG516" s="468">
        <v>8</v>
      </c>
      <c r="BH516" s="468"/>
      <c r="BI516" s="468"/>
      <c r="BJ516" s="468"/>
      <c r="BK516" s="468"/>
      <c r="BL516" s="468"/>
      <c r="BM516" s="574">
        <v>9</v>
      </c>
      <c r="BN516" s="574"/>
      <c r="BO516" s="574"/>
      <c r="BP516" s="574"/>
      <c r="BQ516" s="574"/>
      <c r="BR516" s="574"/>
      <c r="BS516" s="468">
        <v>7</v>
      </c>
      <c r="BT516" s="468"/>
      <c r="BU516" s="468"/>
      <c r="BV516" s="468"/>
      <c r="BW516" s="468"/>
      <c r="BX516" s="468"/>
      <c r="BY516" s="468">
        <v>5</v>
      </c>
      <c r="BZ516" s="468"/>
      <c r="CA516" s="468"/>
      <c r="CB516" s="468"/>
      <c r="CC516" s="468"/>
      <c r="CD516" s="468"/>
      <c r="CE516" s="574">
        <v>2</v>
      </c>
      <c r="CF516" s="574"/>
      <c r="CG516" s="574"/>
      <c r="CH516" s="574"/>
      <c r="CI516" s="574"/>
      <c r="CJ516" s="574"/>
    </row>
    <row r="517" spans="4:88" ht="14.45" customHeight="1" x14ac:dyDescent="0.35">
      <c r="D517" s="424" t="s">
        <v>221</v>
      </c>
      <c r="E517" s="425"/>
      <c r="F517" s="425"/>
      <c r="G517" s="425"/>
      <c r="H517" s="425"/>
      <c r="I517" s="425"/>
      <c r="J517" s="425"/>
      <c r="K517" s="425"/>
      <c r="L517" s="425"/>
      <c r="M517" s="425"/>
      <c r="N517" s="425"/>
      <c r="O517" s="425"/>
      <c r="P517" s="425"/>
      <c r="Q517" s="425"/>
      <c r="R517" s="425"/>
      <c r="S517" s="425"/>
      <c r="T517" s="426"/>
      <c r="U517" s="468">
        <v>67</v>
      </c>
      <c r="V517" s="468"/>
      <c r="W517" s="468"/>
      <c r="X517" s="468"/>
      <c r="Y517" s="468"/>
      <c r="Z517" s="468"/>
      <c r="AA517" s="468">
        <v>37</v>
      </c>
      <c r="AB517" s="468"/>
      <c r="AC517" s="468"/>
      <c r="AD517" s="468"/>
      <c r="AE517" s="468"/>
      <c r="AF517" s="468"/>
      <c r="AG517" s="469">
        <v>30</v>
      </c>
      <c r="AH517" s="469"/>
      <c r="AI517" s="469"/>
      <c r="AJ517" s="469"/>
      <c r="AK517" s="469"/>
      <c r="AL517" s="469"/>
      <c r="AM517" s="468">
        <v>54</v>
      </c>
      <c r="AN517" s="468"/>
      <c r="AO517" s="468"/>
      <c r="AP517" s="468"/>
      <c r="AQ517" s="468">
        <v>28</v>
      </c>
      <c r="AR517" s="468"/>
      <c r="AS517" s="468"/>
      <c r="AT517" s="468"/>
      <c r="AU517" s="630">
        <v>26</v>
      </c>
      <c r="AV517" s="630"/>
      <c r="AW517" s="630"/>
      <c r="AX517" s="630"/>
      <c r="AY517" s="630"/>
      <c r="AZ517" s="630"/>
      <c r="BA517" s="468">
        <v>9</v>
      </c>
      <c r="BB517" s="468"/>
      <c r="BC517" s="468"/>
      <c r="BD517" s="468"/>
      <c r="BE517" s="468"/>
      <c r="BF517" s="468"/>
      <c r="BG517" s="468">
        <v>6</v>
      </c>
      <c r="BH517" s="468"/>
      <c r="BI517" s="468"/>
      <c r="BJ517" s="468"/>
      <c r="BK517" s="468"/>
      <c r="BL517" s="468"/>
      <c r="BM517" s="574">
        <v>3</v>
      </c>
      <c r="BN517" s="574"/>
      <c r="BO517" s="574"/>
      <c r="BP517" s="574"/>
      <c r="BQ517" s="574"/>
      <c r="BR517" s="574"/>
      <c r="BS517" s="468">
        <v>4</v>
      </c>
      <c r="BT517" s="468"/>
      <c r="BU517" s="468"/>
      <c r="BV517" s="468"/>
      <c r="BW517" s="468"/>
      <c r="BX517" s="468"/>
      <c r="BY517" s="468">
        <v>3</v>
      </c>
      <c r="BZ517" s="468"/>
      <c r="CA517" s="468"/>
      <c r="CB517" s="468"/>
      <c r="CC517" s="468"/>
      <c r="CD517" s="468"/>
      <c r="CE517" s="574">
        <v>1</v>
      </c>
      <c r="CF517" s="574"/>
      <c r="CG517" s="574"/>
      <c r="CH517" s="574"/>
      <c r="CI517" s="574"/>
      <c r="CJ517" s="574"/>
    </row>
    <row r="518" spans="4:88" ht="14.45" customHeight="1" x14ac:dyDescent="0.35">
      <c r="D518" s="424" t="s">
        <v>222</v>
      </c>
      <c r="E518" s="425"/>
      <c r="F518" s="425"/>
      <c r="G518" s="425"/>
      <c r="H518" s="425"/>
      <c r="I518" s="425"/>
      <c r="J518" s="425"/>
      <c r="K518" s="425"/>
      <c r="L518" s="425"/>
      <c r="M518" s="425"/>
      <c r="N518" s="425"/>
      <c r="O518" s="425"/>
      <c r="P518" s="425"/>
      <c r="Q518" s="425"/>
      <c r="R518" s="425"/>
      <c r="S518" s="425"/>
      <c r="T518" s="426"/>
      <c r="U518" s="468">
        <v>85</v>
      </c>
      <c r="V518" s="468"/>
      <c r="W518" s="468"/>
      <c r="X518" s="468"/>
      <c r="Y518" s="468"/>
      <c r="Z518" s="468"/>
      <c r="AA518" s="468">
        <v>44</v>
      </c>
      <c r="AB518" s="468"/>
      <c r="AC518" s="468"/>
      <c r="AD518" s="468"/>
      <c r="AE518" s="468"/>
      <c r="AF518" s="468"/>
      <c r="AG518" s="469">
        <v>41</v>
      </c>
      <c r="AH518" s="469"/>
      <c r="AI518" s="469"/>
      <c r="AJ518" s="469"/>
      <c r="AK518" s="469"/>
      <c r="AL518" s="469"/>
      <c r="AM518" s="468">
        <v>73</v>
      </c>
      <c r="AN518" s="468"/>
      <c r="AO518" s="468"/>
      <c r="AP518" s="468"/>
      <c r="AQ518" s="468">
        <v>37</v>
      </c>
      <c r="AR518" s="468"/>
      <c r="AS518" s="468"/>
      <c r="AT518" s="468"/>
      <c r="AU518" s="630">
        <v>36</v>
      </c>
      <c r="AV518" s="630"/>
      <c r="AW518" s="630"/>
      <c r="AX518" s="630"/>
      <c r="AY518" s="630"/>
      <c r="AZ518" s="630"/>
      <c r="BA518" s="468">
        <v>11</v>
      </c>
      <c r="BB518" s="468"/>
      <c r="BC518" s="468"/>
      <c r="BD518" s="468"/>
      <c r="BE518" s="468"/>
      <c r="BF518" s="468"/>
      <c r="BG518" s="468">
        <v>6</v>
      </c>
      <c r="BH518" s="468"/>
      <c r="BI518" s="468"/>
      <c r="BJ518" s="468"/>
      <c r="BK518" s="468"/>
      <c r="BL518" s="468"/>
      <c r="BM518" s="574">
        <v>5</v>
      </c>
      <c r="BN518" s="574"/>
      <c r="BO518" s="574"/>
      <c r="BP518" s="574"/>
      <c r="BQ518" s="574"/>
      <c r="BR518" s="574"/>
      <c r="BS518" s="468">
        <v>1</v>
      </c>
      <c r="BT518" s="468"/>
      <c r="BU518" s="468"/>
      <c r="BV518" s="468"/>
      <c r="BW518" s="468"/>
      <c r="BX518" s="468"/>
      <c r="BY518" s="468">
        <v>1</v>
      </c>
      <c r="BZ518" s="468"/>
      <c r="CA518" s="468"/>
      <c r="CB518" s="468"/>
      <c r="CC518" s="468"/>
      <c r="CD518" s="468"/>
      <c r="CE518" s="574">
        <v>0</v>
      </c>
      <c r="CF518" s="574"/>
      <c r="CG518" s="574"/>
      <c r="CH518" s="574"/>
      <c r="CI518" s="574"/>
      <c r="CJ518" s="574"/>
    </row>
    <row r="519" spans="4:88" ht="14.45" customHeight="1" x14ac:dyDescent="0.35">
      <c r="D519" s="424" t="s">
        <v>223</v>
      </c>
      <c r="E519" s="425"/>
      <c r="F519" s="425"/>
      <c r="G519" s="425"/>
      <c r="H519" s="425"/>
      <c r="I519" s="425"/>
      <c r="J519" s="425"/>
      <c r="K519" s="425"/>
      <c r="L519" s="425"/>
      <c r="M519" s="425"/>
      <c r="N519" s="425"/>
      <c r="O519" s="425"/>
      <c r="P519" s="425"/>
      <c r="Q519" s="425"/>
      <c r="R519" s="425"/>
      <c r="S519" s="425"/>
      <c r="T519" s="426"/>
      <c r="U519" s="468">
        <v>64</v>
      </c>
      <c r="V519" s="468"/>
      <c r="W519" s="468"/>
      <c r="X519" s="468"/>
      <c r="Y519" s="468"/>
      <c r="Z519" s="468"/>
      <c r="AA519" s="468">
        <v>26</v>
      </c>
      <c r="AB519" s="468"/>
      <c r="AC519" s="468"/>
      <c r="AD519" s="468"/>
      <c r="AE519" s="468"/>
      <c r="AF519" s="468"/>
      <c r="AG519" s="469">
        <v>38</v>
      </c>
      <c r="AH519" s="469"/>
      <c r="AI519" s="469"/>
      <c r="AJ519" s="469"/>
      <c r="AK519" s="469"/>
      <c r="AL519" s="469"/>
      <c r="AM519" s="468">
        <v>53</v>
      </c>
      <c r="AN519" s="468"/>
      <c r="AO519" s="468"/>
      <c r="AP519" s="468"/>
      <c r="AQ519" s="468">
        <v>21</v>
      </c>
      <c r="AR519" s="468"/>
      <c r="AS519" s="468"/>
      <c r="AT519" s="468"/>
      <c r="AU519" s="630">
        <v>32</v>
      </c>
      <c r="AV519" s="630"/>
      <c r="AW519" s="630"/>
      <c r="AX519" s="630"/>
      <c r="AY519" s="630"/>
      <c r="AZ519" s="630"/>
      <c r="BA519" s="468">
        <v>6</v>
      </c>
      <c r="BB519" s="468"/>
      <c r="BC519" s="468"/>
      <c r="BD519" s="468"/>
      <c r="BE519" s="468"/>
      <c r="BF519" s="468"/>
      <c r="BG519" s="468">
        <v>2</v>
      </c>
      <c r="BH519" s="468"/>
      <c r="BI519" s="468"/>
      <c r="BJ519" s="468"/>
      <c r="BK519" s="468"/>
      <c r="BL519" s="468"/>
      <c r="BM519" s="574">
        <v>4</v>
      </c>
      <c r="BN519" s="574"/>
      <c r="BO519" s="574"/>
      <c r="BP519" s="574"/>
      <c r="BQ519" s="574"/>
      <c r="BR519" s="574"/>
      <c r="BS519" s="468">
        <v>5</v>
      </c>
      <c r="BT519" s="468"/>
      <c r="BU519" s="468"/>
      <c r="BV519" s="468"/>
      <c r="BW519" s="468"/>
      <c r="BX519" s="468"/>
      <c r="BY519" s="468">
        <v>3</v>
      </c>
      <c r="BZ519" s="468"/>
      <c r="CA519" s="468"/>
      <c r="CB519" s="468"/>
      <c r="CC519" s="468"/>
      <c r="CD519" s="468"/>
      <c r="CE519" s="574">
        <v>2</v>
      </c>
      <c r="CF519" s="574"/>
      <c r="CG519" s="574"/>
      <c r="CH519" s="574"/>
      <c r="CI519" s="574"/>
      <c r="CJ519" s="574"/>
    </row>
    <row r="520" spans="4:88" ht="14.45" customHeight="1" x14ac:dyDescent="0.35">
      <c r="D520" s="424" t="s">
        <v>224</v>
      </c>
      <c r="E520" s="425"/>
      <c r="F520" s="425"/>
      <c r="G520" s="425"/>
      <c r="H520" s="425"/>
      <c r="I520" s="425"/>
      <c r="J520" s="425"/>
      <c r="K520" s="425"/>
      <c r="L520" s="425"/>
      <c r="M520" s="425"/>
      <c r="N520" s="425"/>
      <c r="O520" s="425"/>
      <c r="P520" s="425"/>
      <c r="Q520" s="425"/>
      <c r="R520" s="425"/>
      <c r="S520" s="425"/>
      <c r="T520" s="426"/>
      <c r="U520" s="468">
        <v>59</v>
      </c>
      <c r="V520" s="468"/>
      <c r="W520" s="468"/>
      <c r="X520" s="468"/>
      <c r="Y520" s="468"/>
      <c r="Z520" s="468"/>
      <c r="AA520" s="468">
        <v>24</v>
      </c>
      <c r="AB520" s="468"/>
      <c r="AC520" s="468"/>
      <c r="AD520" s="468"/>
      <c r="AE520" s="468"/>
      <c r="AF520" s="468"/>
      <c r="AG520" s="469">
        <v>35</v>
      </c>
      <c r="AH520" s="469"/>
      <c r="AI520" s="469"/>
      <c r="AJ520" s="469"/>
      <c r="AK520" s="469"/>
      <c r="AL520" s="469"/>
      <c r="AM520" s="468">
        <v>47</v>
      </c>
      <c r="AN520" s="468"/>
      <c r="AO520" s="468"/>
      <c r="AP520" s="468"/>
      <c r="AQ520" s="468">
        <v>19</v>
      </c>
      <c r="AR520" s="468"/>
      <c r="AS520" s="468"/>
      <c r="AT520" s="468"/>
      <c r="AU520" s="630">
        <v>28</v>
      </c>
      <c r="AV520" s="630"/>
      <c r="AW520" s="630"/>
      <c r="AX520" s="630"/>
      <c r="AY520" s="630"/>
      <c r="AZ520" s="630"/>
      <c r="BA520" s="468">
        <v>7</v>
      </c>
      <c r="BB520" s="468"/>
      <c r="BC520" s="468"/>
      <c r="BD520" s="468"/>
      <c r="BE520" s="468"/>
      <c r="BF520" s="468"/>
      <c r="BG520" s="468">
        <v>3</v>
      </c>
      <c r="BH520" s="468"/>
      <c r="BI520" s="468"/>
      <c r="BJ520" s="468"/>
      <c r="BK520" s="468"/>
      <c r="BL520" s="468"/>
      <c r="BM520" s="574">
        <v>4</v>
      </c>
      <c r="BN520" s="574"/>
      <c r="BO520" s="574"/>
      <c r="BP520" s="574"/>
      <c r="BQ520" s="574"/>
      <c r="BR520" s="574"/>
      <c r="BS520" s="468">
        <v>5</v>
      </c>
      <c r="BT520" s="468"/>
      <c r="BU520" s="468"/>
      <c r="BV520" s="468"/>
      <c r="BW520" s="468"/>
      <c r="BX520" s="468"/>
      <c r="BY520" s="468">
        <v>2</v>
      </c>
      <c r="BZ520" s="468"/>
      <c r="CA520" s="468"/>
      <c r="CB520" s="468"/>
      <c r="CC520" s="468"/>
      <c r="CD520" s="468"/>
      <c r="CE520" s="574">
        <v>3</v>
      </c>
      <c r="CF520" s="574"/>
      <c r="CG520" s="574"/>
      <c r="CH520" s="574"/>
      <c r="CI520" s="574"/>
      <c r="CJ520" s="574"/>
    </row>
    <row r="521" spans="4:88" ht="14.45" customHeight="1" x14ac:dyDescent="0.35">
      <c r="D521" s="424" t="s">
        <v>225</v>
      </c>
      <c r="E521" s="425"/>
      <c r="F521" s="425"/>
      <c r="G521" s="425"/>
      <c r="H521" s="425"/>
      <c r="I521" s="425"/>
      <c r="J521" s="425"/>
      <c r="K521" s="425"/>
      <c r="L521" s="425"/>
      <c r="M521" s="425"/>
      <c r="N521" s="425"/>
      <c r="O521" s="425"/>
      <c r="P521" s="425"/>
      <c r="Q521" s="425"/>
      <c r="R521" s="425"/>
      <c r="S521" s="425"/>
      <c r="T521" s="426"/>
      <c r="U521" s="468">
        <v>100</v>
      </c>
      <c r="V521" s="468"/>
      <c r="W521" s="468"/>
      <c r="X521" s="468"/>
      <c r="Y521" s="468"/>
      <c r="Z521" s="468"/>
      <c r="AA521" s="468">
        <v>49</v>
      </c>
      <c r="AB521" s="468"/>
      <c r="AC521" s="468"/>
      <c r="AD521" s="468"/>
      <c r="AE521" s="468"/>
      <c r="AF521" s="468"/>
      <c r="AG521" s="469">
        <v>51</v>
      </c>
      <c r="AH521" s="469"/>
      <c r="AI521" s="469"/>
      <c r="AJ521" s="469"/>
      <c r="AK521" s="469"/>
      <c r="AL521" s="469"/>
      <c r="AM521" s="468">
        <v>84</v>
      </c>
      <c r="AN521" s="468"/>
      <c r="AO521" s="468"/>
      <c r="AP521" s="468"/>
      <c r="AQ521" s="468">
        <v>38</v>
      </c>
      <c r="AR521" s="468"/>
      <c r="AS521" s="468"/>
      <c r="AT521" s="468"/>
      <c r="AU521" s="630">
        <v>46</v>
      </c>
      <c r="AV521" s="630"/>
      <c r="AW521" s="630"/>
      <c r="AX521" s="630"/>
      <c r="AY521" s="630"/>
      <c r="AZ521" s="630"/>
      <c r="BA521" s="468">
        <v>11</v>
      </c>
      <c r="BB521" s="468"/>
      <c r="BC521" s="468"/>
      <c r="BD521" s="468"/>
      <c r="BE521" s="468"/>
      <c r="BF521" s="468"/>
      <c r="BG521" s="468">
        <v>9</v>
      </c>
      <c r="BH521" s="468"/>
      <c r="BI521" s="468"/>
      <c r="BJ521" s="468"/>
      <c r="BK521" s="468"/>
      <c r="BL521" s="468"/>
      <c r="BM521" s="574">
        <v>2</v>
      </c>
      <c r="BN521" s="574"/>
      <c r="BO521" s="574"/>
      <c r="BP521" s="574"/>
      <c r="BQ521" s="574"/>
      <c r="BR521" s="574"/>
      <c r="BS521" s="468">
        <v>5</v>
      </c>
      <c r="BT521" s="468"/>
      <c r="BU521" s="468"/>
      <c r="BV521" s="468"/>
      <c r="BW521" s="468"/>
      <c r="BX521" s="468"/>
      <c r="BY521" s="468">
        <v>2</v>
      </c>
      <c r="BZ521" s="468"/>
      <c r="CA521" s="468"/>
      <c r="CB521" s="468"/>
      <c r="CC521" s="468"/>
      <c r="CD521" s="468"/>
      <c r="CE521" s="574">
        <v>3</v>
      </c>
      <c r="CF521" s="574"/>
      <c r="CG521" s="574"/>
      <c r="CH521" s="574"/>
      <c r="CI521" s="574"/>
      <c r="CJ521" s="574"/>
    </row>
    <row r="522" spans="4:88" ht="14.45" customHeight="1" x14ac:dyDescent="0.35">
      <c r="D522" s="424" t="s">
        <v>226</v>
      </c>
      <c r="E522" s="425"/>
      <c r="F522" s="425"/>
      <c r="G522" s="425"/>
      <c r="H522" s="425"/>
      <c r="I522" s="425"/>
      <c r="J522" s="425"/>
      <c r="K522" s="425"/>
      <c r="L522" s="425"/>
      <c r="M522" s="425"/>
      <c r="N522" s="425"/>
      <c r="O522" s="425"/>
      <c r="P522" s="425"/>
      <c r="Q522" s="425"/>
      <c r="R522" s="425"/>
      <c r="S522" s="425"/>
      <c r="T522" s="426"/>
      <c r="U522" s="468">
        <v>106</v>
      </c>
      <c r="V522" s="468"/>
      <c r="W522" s="468"/>
      <c r="X522" s="468"/>
      <c r="Y522" s="468"/>
      <c r="Z522" s="468"/>
      <c r="AA522" s="468">
        <v>57</v>
      </c>
      <c r="AB522" s="468"/>
      <c r="AC522" s="468"/>
      <c r="AD522" s="468"/>
      <c r="AE522" s="468"/>
      <c r="AF522" s="468"/>
      <c r="AG522" s="469">
        <v>49</v>
      </c>
      <c r="AH522" s="469"/>
      <c r="AI522" s="469"/>
      <c r="AJ522" s="469"/>
      <c r="AK522" s="469"/>
      <c r="AL522" s="469"/>
      <c r="AM522" s="468">
        <v>90</v>
      </c>
      <c r="AN522" s="468"/>
      <c r="AO522" s="468"/>
      <c r="AP522" s="468"/>
      <c r="AQ522" s="468">
        <v>48</v>
      </c>
      <c r="AR522" s="468"/>
      <c r="AS522" s="468"/>
      <c r="AT522" s="468"/>
      <c r="AU522" s="630">
        <v>42</v>
      </c>
      <c r="AV522" s="630"/>
      <c r="AW522" s="630"/>
      <c r="AX522" s="630"/>
      <c r="AY522" s="630"/>
      <c r="AZ522" s="630"/>
      <c r="BA522" s="468">
        <v>7</v>
      </c>
      <c r="BB522" s="468"/>
      <c r="BC522" s="468"/>
      <c r="BD522" s="468"/>
      <c r="BE522" s="468"/>
      <c r="BF522" s="468"/>
      <c r="BG522" s="468">
        <v>3</v>
      </c>
      <c r="BH522" s="468"/>
      <c r="BI522" s="468"/>
      <c r="BJ522" s="468"/>
      <c r="BK522" s="468"/>
      <c r="BL522" s="468"/>
      <c r="BM522" s="574">
        <v>4</v>
      </c>
      <c r="BN522" s="574"/>
      <c r="BO522" s="574"/>
      <c r="BP522" s="574"/>
      <c r="BQ522" s="574"/>
      <c r="BR522" s="574"/>
      <c r="BS522" s="468">
        <v>9</v>
      </c>
      <c r="BT522" s="468"/>
      <c r="BU522" s="468"/>
      <c r="BV522" s="468"/>
      <c r="BW522" s="468"/>
      <c r="BX522" s="468"/>
      <c r="BY522" s="468">
        <v>6</v>
      </c>
      <c r="BZ522" s="468"/>
      <c r="CA522" s="468"/>
      <c r="CB522" s="468"/>
      <c r="CC522" s="468"/>
      <c r="CD522" s="468"/>
      <c r="CE522" s="574">
        <v>3</v>
      </c>
      <c r="CF522" s="574"/>
      <c r="CG522" s="574"/>
      <c r="CH522" s="574"/>
      <c r="CI522" s="574"/>
      <c r="CJ522" s="574"/>
    </row>
    <row r="523" spans="4:88" ht="14.45" customHeight="1" x14ac:dyDescent="0.35">
      <c r="D523" s="424" t="s">
        <v>227</v>
      </c>
      <c r="E523" s="425"/>
      <c r="F523" s="425"/>
      <c r="G523" s="425"/>
      <c r="H523" s="425"/>
      <c r="I523" s="425"/>
      <c r="J523" s="425"/>
      <c r="K523" s="425"/>
      <c r="L523" s="425"/>
      <c r="M523" s="425"/>
      <c r="N523" s="425"/>
      <c r="O523" s="425"/>
      <c r="P523" s="425"/>
      <c r="Q523" s="425"/>
      <c r="R523" s="425"/>
      <c r="S523" s="425"/>
      <c r="T523" s="426"/>
      <c r="U523" s="468">
        <v>95</v>
      </c>
      <c r="V523" s="468"/>
      <c r="W523" s="468"/>
      <c r="X523" s="468"/>
      <c r="Y523" s="468"/>
      <c r="Z523" s="468"/>
      <c r="AA523" s="468">
        <v>37</v>
      </c>
      <c r="AB523" s="468"/>
      <c r="AC523" s="468"/>
      <c r="AD523" s="468"/>
      <c r="AE523" s="468"/>
      <c r="AF523" s="468"/>
      <c r="AG523" s="469">
        <v>58</v>
      </c>
      <c r="AH523" s="469"/>
      <c r="AI523" s="469"/>
      <c r="AJ523" s="469"/>
      <c r="AK523" s="469"/>
      <c r="AL523" s="469"/>
      <c r="AM523" s="468">
        <v>81</v>
      </c>
      <c r="AN523" s="468"/>
      <c r="AO523" s="468"/>
      <c r="AP523" s="468"/>
      <c r="AQ523" s="468">
        <v>34</v>
      </c>
      <c r="AR523" s="468"/>
      <c r="AS523" s="468"/>
      <c r="AT523" s="468"/>
      <c r="AU523" s="630">
        <v>47</v>
      </c>
      <c r="AV523" s="630"/>
      <c r="AW523" s="630"/>
      <c r="AX523" s="630"/>
      <c r="AY523" s="630"/>
      <c r="AZ523" s="630"/>
      <c r="BA523" s="468">
        <v>12</v>
      </c>
      <c r="BB523" s="468"/>
      <c r="BC523" s="468"/>
      <c r="BD523" s="468"/>
      <c r="BE523" s="468"/>
      <c r="BF523" s="468"/>
      <c r="BG523" s="468">
        <v>3</v>
      </c>
      <c r="BH523" s="468"/>
      <c r="BI523" s="468"/>
      <c r="BJ523" s="468"/>
      <c r="BK523" s="468"/>
      <c r="BL523" s="468"/>
      <c r="BM523" s="574">
        <v>9</v>
      </c>
      <c r="BN523" s="574"/>
      <c r="BO523" s="574"/>
      <c r="BP523" s="574"/>
      <c r="BQ523" s="574"/>
      <c r="BR523" s="574"/>
      <c r="BS523" s="468">
        <v>2</v>
      </c>
      <c r="BT523" s="468"/>
      <c r="BU523" s="468"/>
      <c r="BV523" s="468"/>
      <c r="BW523" s="468"/>
      <c r="BX523" s="468"/>
      <c r="BY523" s="468">
        <v>0</v>
      </c>
      <c r="BZ523" s="468"/>
      <c r="CA523" s="468"/>
      <c r="CB523" s="468"/>
      <c r="CC523" s="468"/>
      <c r="CD523" s="468"/>
      <c r="CE523" s="574">
        <v>2</v>
      </c>
      <c r="CF523" s="574"/>
      <c r="CG523" s="574"/>
      <c r="CH523" s="574"/>
      <c r="CI523" s="574"/>
      <c r="CJ523" s="574"/>
    </row>
    <row r="524" spans="4:88" ht="14.45" customHeight="1" x14ac:dyDescent="0.35">
      <c r="D524" s="424" t="s">
        <v>314</v>
      </c>
      <c r="E524" s="425"/>
      <c r="F524" s="425"/>
      <c r="G524" s="425"/>
      <c r="H524" s="425"/>
      <c r="I524" s="425"/>
      <c r="J524" s="425"/>
      <c r="K524" s="425"/>
      <c r="L524" s="425"/>
      <c r="M524" s="425"/>
      <c r="N524" s="425"/>
      <c r="O524" s="425"/>
      <c r="P524" s="425"/>
      <c r="Q524" s="425"/>
      <c r="R524" s="425"/>
      <c r="S524" s="425"/>
      <c r="T524" s="426"/>
      <c r="U524" s="468">
        <v>115</v>
      </c>
      <c r="V524" s="468"/>
      <c r="W524" s="468"/>
      <c r="X524" s="468"/>
      <c r="Y524" s="468"/>
      <c r="Z524" s="468"/>
      <c r="AA524" s="468">
        <v>62</v>
      </c>
      <c r="AB524" s="468"/>
      <c r="AC524" s="468"/>
      <c r="AD524" s="468"/>
      <c r="AE524" s="468"/>
      <c r="AF524" s="468"/>
      <c r="AG524" s="469">
        <v>53</v>
      </c>
      <c r="AH524" s="469"/>
      <c r="AI524" s="469"/>
      <c r="AJ524" s="469"/>
      <c r="AK524" s="469"/>
      <c r="AL524" s="469"/>
      <c r="AM524" s="468">
        <v>97</v>
      </c>
      <c r="AN524" s="468"/>
      <c r="AO524" s="468"/>
      <c r="AP524" s="468"/>
      <c r="AQ524" s="468">
        <v>57</v>
      </c>
      <c r="AR524" s="468"/>
      <c r="AS524" s="468"/>
      <c r="AT524" s="468"/>
      <c r="AU524" s="630">
        <v>43</v>
      </c>
      <c r="AV524" s="630"/>
      <c r="AW524" s="630"/>
      <c r="AX524" s="630"/>
      <c r="AY524" s="630"/>
      <c r="AZ524" s="630"/>
      <c r="BA524" s="468">
        <v>14</v>
      </c>
      <c r="BB524" s="468"/>
      <c r="BC524" s="468"/>
      <c r="BD524" s="468"/>
      <c r="BE524" s="468"/>
      <c r="BF524" s="468"/>
      <c r="BG524" s="468">
        <v>6</v>
      </c>
      <c r="BH524" s="468"/>
      <c r="BI524" s="468"/>
      <c r="BJ524" s="468"/>
      <c r="BK524" s="468"/>
      <c r="BL524" s="468"/>
      <c r="BM524" s="574">
        <v>8</v>
      </c>
      <c r="BN524" s="574"/>
      <c r="BO524" s="574"/>
      <c r="BP524" s="574"/>
      <c r="BQ524" s="574"/>
      <c r="BR524" s="574"/>
      <c r="BS524" s="468">
        <v>4</v>
      </c>
      <c r="BT524" s="468"/>
      <c r="BU524" s="468"/>
      <c r="BV524" s="468"/>
      <c r="BW524" s="468"/>
      <c r="BX524" s="468"/>
      <c r="BY524" s="468">
        <v>2</v>
      </c>
      <c r="BZ524" s="468"/>
      <c r="CA524" s="468"/>
      <c r="CB524" s="468"/>
      <c r="CC524" s="468"/>
      <c r="CD524" s="468"/>
      <c r="CE524" s="574">
        <v>2</v>
      </c>
      <c r="CF524" s="574"/>
      <c r="CG524" s="574"/>
      <c r="CH524" s="574"/>
      <c r="CI524" s="574"/>
      <c r="CJ524" s="574"/>
    </row>
    <row r="525" spans="4:88" ht="14.45" customHeight="1" x14ac:dyDescent="0.35">
      <c r="D525" s="424" t="s">
        <v>228</v>
      </c>
      <c r="E525" s="425"/>
      <c r="F525" s="425"/>
      <c r="G525" s="425"/>
      <c r="H525" s="425"/>
      <c r="I525" s="425"/>
      <c r="J525" s="425"/>
      <c r="K525" s="425"/>
      <c r="L525" s="425"/>
      <c r="M525" s="425"/>
      <c r="N525" s="425"/>
      <c r="O525" s="425"/>
      <c r="P525" s="425"/>
      <c r="Q525" s="425"/>
      <c r="R525" s="425"/>
      <c r="S525" s="425"/>
      <c r="T525" s="426"/>
      <c r="U525" s="468">
        <v>0</v>
      </c>
      <c r="V525" s="468"/>
      <c r="W525" s="468"/>
      <c r="X525" s="468"/>
      <c r="Y525" s="468"/>
      <c r="Z525" s="468"/>
      <c r="AA525" s="468">
        <v>0</v>
      </c>
      <c r="AB525" s="468"/>
      <c r="AC525" s="468"/>
      <c r="AD525" s="468"/>
      <c r="AE525" s="468"/>
      <c r="AF525" s="468"/>
      <c r="AG525" s="468">
        <v>0</v>
      </c>
      <c r="AH525" s="468"/>
      <c r="AI525" s="468"/>
      <c r="AJ525" s="468"/>
      <c r="AK525" s="468"/>
      <c r="AL525" s="468"/>
      <c r="AM525" s="468">
        <v>0</v>
      </c>
      <c r="AN525" s="468"/>
      <c r="AO525" s="468"/>
      <c r="AP525" s="468"/>
      <c r="AQ525" s="468">
        <v>0</v>
      </c>
      <c r="AR525" s="468"/>
      <c r="AS525" s="468"/>
      <c r="AT525" s="468"/>
      <c r="AU525" s="630">
        <v>0</v>
      </c>
      <c r="AV525" s="630"/>
      <c r="AW525" s="630"/>
      <c r="AX525" s="630"/>
      <c r="AY525" s="630"/>
      <c r="AZ525" s="630"/>
      <c r="BA525" s="468">
        <f t="shared" ref="BA525" si="16">SUM(BG525:BR525)</f>
        <v>0</v>
      </c>
      <c r="BB525" s="468"/>
      <c r="BC525" s="468"/>
      <c r="BD525" s="468"/>
      <c r="BE525" s="468"/>
      <c r="BF525" s="468"/>
      <c r="BG525" s="468">
        <v>0</v>
      </c>
      <c r="BH525" s="468"/>
      <c r="BI525" s="468"/>
      <c r="BJ525" s="468"/>
      <c r="BK525" s="468"/>
      <c r="BL525" s="468"/>
      <c r="BM525" s="574">
        <v>0</v>
      </c>
      <c r="BN525" s="574"/>
      <c r="BO525" s="574"/>
      <c r="BP525" s="574"/>
      <c r="BQ525" s="574"/>
      <c r="BR525" s="574"/>
      <c r="BS525" s="468">
        <v>0</v>
      </c>
      <c r="BT525" s="468"/>
      <c r="BU525" s="468"/>
      <c r="BV525" s="468"/>
      <c r="BW525" s="468"/>
      <c r="BX525" s="468"/>
      <c r="BY525" s="468">
        <v>0</v>
      </c>
      <c r="BZ525" s="468"/>
      <c r="CA525" s="468"/>
      <c r="CB525" s="468"/>
      <c r="CC525" s="468"/>
      <c r="CD525" s="468"/>
      <c r="CE525" s="574">
        <v>0</v>
      </c>
      <c r="CF525" s="574"/>
      <c r="CG525" s="574"/>
      <c r="CH525" s="574"/>
      <c r="CI525" s="574"/>
      <c r="CJ525" s="574"/>
    </row>
    <row r="526" spans="4:88" ht="14.45" customHeight="1" x14ac:dyDescent="0.35">
      <c r="D526" s="431" t="s">
        <v>117</v>
      </c>
      <c r="E526" s="432"/>
      <c r="F526" s="432"/>
      <c r="G526" s="432"/>
      <c r="H526" s="432"/>
      <c r="I526" s="432"/>
      <c r="J526" s="432"/>
      <c r="K526" s="432"/>
      <c r="L526" s="432"/>
      <c r="M526" s="432"/>
      <c r="N526" s="432"/>
      <c r="O526" s="432"/>
      <c r="P526" s="432"/>
      <c r="Q526" s="432"/>
      <c r="R526" s="432"/>
      <c r="S526" s="432"/>
      <c r="T526" s="433"/>
      <c r="U526" s="631">
        <f>SUM(U508:U525)</f>
        <v>1201</v>
      </c>
      <c r="V526" s="631"/>
      <c r="W526" s="631"/>
      <c r="X526" s="631"/>
      <c r="Y526" s="631"/>
      <c r="Z526" s="631"/>
      <c r="AA526" s="631">
        <f>SUM(AA508:AA525)</f>
        <v>627</v>
      </c>
      <c r="AB526" s="631"/>
      <c r="AC526" s="631"/>
      <c r="AD526" s="631"/>
      <c r="AE526" s="631"/>
      <c r="AF526" s="631"/>
      <c r="AG526" s="631">
        <f>SUM(AG508:AG525)</f>
        <v>574</v>
      </c>
      <c r="AH526" s="631"/>
      <c r="AI526" s="631"/>
      <c r="AJ526" s="631"/>
      <c r="AK526" s="631"/>
      <c r="AL526" s="631"/>
      <c r="AM526" s="631">
        <f>SUM(AM508:AP525)</f>
        <v>976</v>
      </c>
      <c r="AN526" s="631"/>
      <c r="AO526" s="631"/>
      <c r="AP526" s="631"/>
      <c r="AQ526" s="631">
        <f>SUM(AQ508:AT525)</f>
        <v>510</v>
      </c>
      <c r="AR526" s="631"/>
      <c r="AS526" s="631"/>
      <c r="AT526" s="631"/>
      <c r="AU526" s="631">
        <f t="shared" ref="AU526" si="17">SUM(AU508:AZ525)</f>
        <v>469</v>
      </c>
      <c r="AV526" s="631"/>
      <c r="AW526" s="631"/>
      <c r="AX526" s="631"/>
      <c r="AY526" s="631"/>
      <c r="AZ526" s="631"/>
      <c r="BA526" s="631">
        <f t="shared" ref="BA526" si="18">SUM(BA508:BF525)</f>
        <v>160</v>
      </c>
      <c r="BB526" s="631"/>
      <c r="BC526" s="631"/>
      <c r="BD526" s="631"/>
      <c r="BE526" s="631"/>
      <c r="BF526" s="631"/>
      <c r="BG526" s="631">
        <f t="shared" ref="BG526" si="19">SUM(BG508:BL525)</f>
        <v>82</v>
      </c>
      <c r="BH526" s="631"/>
      <c r="BI526" s="631"/>
      <c r="BJ526" s="631"/>
      <c r="BK526" s="631"/>
      <c r="BL526" s="631"/>
      <c r="BM526" s="631">
        <f t="shared" ref="BM526" si="20">SUM(BM508:BR525)</f>
        <v>78</v>
      </c>
      <c r="BN526" s="631"/>
      <c r="BO526" s="631"/>
      <c r="BP526" s="631"/>
      <c r="BQ526" s="631"/>
      <c r="BR526" s="631"/>
      <c r="BS526" s="631">
        <f t="shared" ref="BS526" si="21">SUM(BS508:BX525)</f>
        <v>65</v>
      </c>
      <c r="BT526" s="631"/>
      <c r="BU526" s="631"/>
      <c r="BV526" s="631"/>
      <c r="BW526" s="631"/>
      <c r="BX526" s="631"/>
      <c r="BY526" s="631">
        <f t="shared" ref="BY526" si="22">SUM(BY508:CD525)</f>
        <v>38</v>
      </c>
      <c r="BZ526" s="631"/>
      <c r="CA526" s="631"/>
      <c r="CB526" s="631"/>
      <c r="CC526" s="631"/>
      <c r="CD526" s="631"/>
      <c r="CE526" s="631">
        <f t="shared" ref="CE526" si="23">SUM(CE508:CJ525)</f>
        <v>27</v>
      </c>
      <c r="CF526" s="631"/>
      <c r="CG526" s="631"/>
      <c r="CH526" s="631"/>
      <c r="CI526" s="631"/>
      <c r="CJ526" s="631"/>
    </row>
    <row r="527" spans="4:88" ht="14.25" customHeight="1" x14ac:dyDescent="0.35">
      <c r="D527" s="112" t="s">
        <v>802</v>
      </c>
      <c r="E527" s="112"/>
      <c r="F527" s="112"/>
      <c r="G527" s="112"/>
      <c r="H527" s="112"/>
      <c r="I527" s="112"/>
      <c r="J527" s="112"/>
      <c r="K527" s="112"/>
      <c r="L527" s="112"/>
      <c r="M527" s="112"/>
      <c r="N527" s="112"/>
      <c r="O527" s="112"/>
      <c r="P527" s="112"/>
      <c r="Q527" s="112"/>
      <c r="R527" s="112"/>
      <c r="S527" s="112"/>
      <c r="T527" s="112"/>
      <c r="U527" s="112"/>
      <c r="V527" s="112"/>
      <c r="W527" s="112"/>
      <c r="X527" s="112"/>
      <c r="Y527" s="112"/>
      <c r="Z527" s="112"/>
      <c r="AA527" s="112"/>
      <c r="AB527" s="112"/>
      <c r="AC527" s="112"/>
      <c r="AD527" s="112"/>
      <c r="AE527" s="112"/>
      <c r="AF527" s="112"/>
      <c r="AG527" s="112"/>
      <c r="AH527" s="112"/>
      <c r="AI527" s="112"/>
      <c r="AJ527" s="112"/>
      <c r="AK527" s="112"/>
      <c r="AL527" s="112"/>
      <c r="AM527" s="112"/>
      <c r="AN527" s="112"/>
      <c r="AO527" s="112"/>
      <c r="AP527" s="112"/>
      <c r="AQ527" s="112"/>
      <c r="AR527" s="112"/>
      <c r="AS527" s="112"/>
      <c r="AT527" s="112"/>
      <c r="AU527" s="112"/>
      <c r="AV527" s="112"/>
      <c r="AW527" s="112"/>
      <c r="AX527" s="112"/>
      <c r="AY527" s="112"/>
      <c r="AZ527" s="112"/>
      <c r="BA527" s="112"/>
      <c r="BB527" s="112"/>
      <c r="BC527" s="112"/>
      <c r="BD527" s="112"/>
      <c r="BE527" s="112"/>
      <c r="BF527" s="112"/>
      <c r="BG527" s="112"/>
      <c r="BH527" s="112"/>
      <c r="BI527" s="112"/>
      <c r="BJ527" s="112"/>
      <c r="BK527" s="112"/>
      <c r="BL527" s="112"/>
      <c r="BM527" s="112"/>
      <c r="BN527" s="112"/>
      <c r="BO527" s="112"/>
      <c r="BP527" s="112"/>
      <c r="BQ527" s="112"/>
      <c r="BR527" s="112"/>
      <c r="BS527" s="112"/>
      <c r="BT527" s="112"/>
      <c r="BU527" s="112"/>
      <c r="BV527" s="112"/>
      <c r="BW527" s="112"/>
      <c r="BX527" s="112"/>
      <c r="BY527" s="669"/>
      <c r="BZ527" s="669"/>
      <c r="CA527" s="669"/>
      <c r="CB527" s="669"/>
      <c r="CC527" s="669"/>
      <c r="CD527" s="669"/>
      <c r="CE527" s="669"/>
      <c r="CF527" s="669"/>
      <c r="CG527" s="669"/>
      <c r="CH527" s="669"/>
      <c r="CI527" s="669"/>
      <c r="CJ527" s="669"/>
    </row>
    <row r="528" spans="4:88" ht="14.25" customHeight="1" x14ac:dyDescent="0.35">
      <c r="D528" s="319"/>
      <c r="E528" s="319"/>
      <c r="F528" s="319"/>
      <c r="G528" s="319"/>
      <c r="H528" s="319"/>
      <c r="I528" s="319"/>
      <c r="J528" s="319"/>
      <c r="K528" s="319"/>
      <c r="L528" s="319"/>
      <c r="M528" s="319"/>
      <c r="N528" s="319"/>
      <c r="O528" s="319"/>
      <c r="P528" s="319"/>
      <c r="Q528" s="319"/>
      <c r="R528" s="319"/>
      <c r="S528" s="319"/>
      <c r="T528" s="319"/>
      <c r="U528" s="319"/>
      <c r="V528" s="319"/>
      <c r="W528" s="319"/>
      <c r="X528" s="319"/>
      <c r="Y528" s="319"/>
      <c r="Z528" s="319"/>
      <c r="AA528" s="319"/>
      <c r="AB528" s="319"/>
      <c r="AC528" s="319"/>
      <c r="AD528" s="319"/>
      <c r="AE528" s="319"/>
      <c r="AF528" s="319"/>
      <c r="AG528" s="319"/>
      <c r="AH528" s="319"/>
      <c r="AI528" s="319"/>
      <c r="AJ528" s="319"/>
      <c r="AK528" s="319"/>
      <c r="AL528" s="319"/>
      <c r="AM528" s="319"/>
      <c r="AN528" s="319"/>
      <c r="AO528" s="319"/>
      <c r="AP528" s="319"/>
      <c r="AQ528" s="319"/>
      <c r="AR528" s="319"/>
      <c r="AS528" s="319"/>
      <c r="AT528" s="319"/>
      <c r="AU528" s="319"/>
      <c r="AV528" s="319"/>
      <c r="AW528" s="319"/>
      <c r="AX528" s="319"/>
      <c r="AY528" s="319"/>
      <c r="AZ528" s="319"/>
      <c r="BA528" s="319"/>
      <c r="BB528" s="319"/>
      <c r="BC528" s="319"/>
      <c r="BD528" s="319"/>
      <c r="BE528" s="319"/>
      <c r="BF528" s="319"/>
      <c r="BG528" s="319"/>
      <c r="BH528" s="319"/>
      <c r="BI528" s="319"/>
      <c r="BJ528" s="319"/>
      <c r="BK528" s="319"/>
      <c r="BL528" s="319"/>
      <c r="BM528" s="319"/>
      <c r="BN528" s="319"/>
      <c r="BO528" s="319"/>
      <c r="BP528" s="319"/>
      <c r="BQ528" s="319"/>
      <c r="BR528" s="319"/>
      <c r="BS528" s="319"/>
      <c r="BT528" s="319"/>
      <c r="BU528" s="319"/>
      <c r="BV528" s="319"/>
      <c r="BW528" s="319"/>
      <c r="BX528" s="319"/>
      <c r="BY528" s="319"/>
      <c r="BZ528" s="319"/>
      <c r="CA528" s="319"/>
      <c r="CB528" s="319"/>
      <c r="CC528" s="319"/>
      <c r="CD528" s="319"/>
      <c r="CE528" s="319"/>
      <c r="CF528" s="319"/>
      <c r="CG528" s="319"/>
      <c r="CH528" s="319"/>
      <c r="CI528" s="319"/>
      <c r="CJ528" s="319"/>
    </row>
    <row r="529" spans="4:136" ht="14.25" customHeight="1" x14ac:dyDescent="0.35">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BE529" s="9"/>
      <c r="BF529" s="9"/>
      <c r="BG529" s="9"/>
      <c r="BH529" s="9"/>
      <c r="BI529" s="9"/>
      <c r="BJ529" s="9"/>
      <c r="BK529" s="9"/>
      <c r="BL529" s="9"/>
      <c r="BM529" s="9"/>
      <c r="BN529" s="9"/>
      <c r="BO529" s="9"/>
      <c r="BP529" s="9"/>
      <c r="BQ529" s="9"/>
      <c r="BR529" s="9"/>
      <c r="BS529" s="9"/>
    </row>
    <row r="530" spans="4:136" ht="14.25" customHeight="1" x14ac:dyDescent="0.35">
      <c r="D530" s="316" t="s">
        <v>251</v>
      </c>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6"/>
      <c r="AD530" s="316"/>
      <c r="AE530" s="316"/>
      <c r="AF530" s="316"/>
      <c r="AG530" s="316"/>
      <c r="AH530" s="316"/>
      <c r="AI530" s="316"/>
      <c r="AJ530" s="316"/>
      <c r="AK530" s="316"/>
      <c r="AL530" s="316"/>
      <c r="AM530" s="316"/>
      <c r="AN530" s="316"/>
      <c r="AO530" s="316"/>
      <c r="AP530" s="316"/>
      <c r="AQ530" s="7"/>
      <c r="AR530" s="530" t="s">
        <v>301</v>
      </c>
      <c r="AS530" s="530"/>
      <c r="AT530" s="530"/>
      <c r="AU530" s="530"/>
      <c r="AV530" s="530"/>
      <c r="AW530" s="530"/>
      <c r="AX530" s="530"/>
      <c r="AY530" s="530"/>
      <c r="AZ530" s="530"/>
      <c r="BA530" s="530"/>
      <c r="BB530" s="530"/>
      <c r="BC530" s="530"/>
      <c r="BD530" s="530"/>
      <c r="BE530" s="530"/>
      <c r="BF530" s="530"/>
      <c r="BG530" s="530"/>
      <c r="BH530" s="530"/>
      <c r="BI530" s="530"/>
      <c r="BJ530" s="530"/>
      <c r="BK530" s="530"/>
      <c r="BL530" s="530"/>
      <c r="BM530" s="530"/>
      <c r="BN530" s="530"/>
      <c r="BO530" s="530"/>
      <c r="BP530" s="530"/>
      <c r="BQ530" s="530"/>
      <c r="BR530" s="530"/>
      <c r="BS530" s="530"/>
      <c r="BT530" s="530"/>
      <c r="BU530" s="530"/>
      <c r="BV530" s="530"/>
      <c r="BW530" s="530"/>
      <c r="BX530" s="530"/>
      <c r="BY530" s="530"/>
      <c r="BZ530" s="530"/>
      <c r="CA530" s="530"/>
      <c r="CB530" s="530"/>
      <c r="CC530" s="530"/>
      <c r="CD530" s="530"/>
      <c r="CE530" s="530"/>
      <c r="CF530" s="530"/>
      <c r="CG530" s="530"/>
      <c r="CH530" s="530"/>
      <c r="CI530" s="530"/>
      <c r="CJ530" s="530"/>
    </row>
    <row r="531" spans="4:136" ht="14.25" customHeight="1" x14ac:dyDescent="0.35">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6"/>
      <c r="AD531" s="316"/>
      <c r="AE531" s="316"/>
      <c r="AF531" s="316"/>
      <c r="AG531" s="316"/>
      <c r="AH531" s="316"/>
      <c r="AI531" s="316"/>
      <c r="AJ531" s="316"/>
      <c r="AK531" s="316"/>
      <c r="AL531" s="316"/>
      <c r="AM531" s="316"/>
      <c r="AN531" s="316"/>
      <c r="AO531" s="316"/>
      <c r="AP531" s="316"/>
      <c r="AQ531" s="7"/>
      <c r="AR531" s="530"/>
      <c r="AS531" s="530"/>
      <c r="AT531" s="530"/>
      <c r="AU531" s="530"/>
      <c r="AV531" s="530"/>
      <c r="AW531" s="530"/>
      <c r="AX531" s="530"/>
      <c r="AY531" s="530"/>
      <c r="AZ531" s="530"/>
      <c r="BA531" s="530"/>
      <c r="BB531" s="530"/>
      <c r="BC531" s="530"/>
      <c r="BD531" s="530"/>
      <c r="BE531" s="530"/>
      <c r="BF531" s="530"/>
      <c r="BG531" s="530"/>
      <c r="BH531" s="530"/>
      <c r="BI531" s="530"/>
      <c r="BJ531" s="530"/>
      <c r="BK531" s="530"/>
      <c r="BL531" s="530"/>
      <c r="BM531" s="530"/>
      <c r="BN531" s="530"/>
      <c r="BO531" s="530"/>
      <c r="BP531" s="530"/>
      <c r="BQ531" s="530"/>
      <c r="BR531" s="530"/>
      <c r="BS531" s="530"/>
      <c r="BT531" s="530"/>
      <c r="BU531" s="530"/>
      <c r="BV531" s="530"/>
      <c r="BW531" s="530"/>
      <c r="BX531" s="530"/>
      <c r="BY531" s="530"/>
      <c r="BZ531" s="530"/>
      <c r="CA531" s="530"/>
      <c r="CB531" s="530"/>
      <c r="CC531" s="530"/>
      <c r="CD531" s="530"/>
      <c r="CE531" s="530"/>
      <c r="CF531" s="530"/>
      <c r="CG531" s="530"/>
      <c r="CH531" s="530"/>
      <c r="CI531" s="530"/>
      <c r="CJ531" s="530"/>
    </row>
    <row r="532" spans="4:136" ht="14.25" customHeight="1" x14ac:dyDescent="0.35">
      <c r="D532" s="418" t="s">
        <v>252</v>
      </c>
      <c r="E532" s="419"/>
      <c r="F532" s="419"/>
      <c r="G532" s="419"/>
      <c r="H532" s="419"/>
      <c r="I532" s="419"/>
      <c r="J532" s="419"/>
      <c r="K532" s="419"/>
      <c r="L532" s="419"/>
      <c r="M532" s="419"/>
      <c r="N532" s="420"/>
      <c r="O532" s="418">
        <v>2010</v>
      </c>
      <c r="P532" s="419"/>
      <c r="Q532" s="419"/>
      <c r="R532" s="419"/>
      <c r="S532" s="420"/>
      <c r="T532" s="476">
        <v>2011</v>
      </c>
      <c r="U532" s="476"/>
      <c r="V532" s="476"/>
      <c r="W532" s="476"/>
      <c r="X532" s="476"/>
      <c r="Y532" s="476">
        <v>2012</v>
      </c>
      <c r="Z532" s="476"/>
      <c r="AA532" s="476"/>
      <c r="AB532" s="476"/>
      <c r="AC532" s="476">
        <v>2013</v>
      </c>
      <c r="AD532" s="476"/>
      <c r="AE532" s="476"/>
      <c r="AF532" s="476"/>
      <c r="AG532" s="476">
        <v>2014</v>
      </c>
      <c r="AH532" s="476"/>
      <c r="AI532" s="476"/>
      <c r="AJ532" s="476"/>
      <c r="AK532" s="476">
        <v>2018</v>
      </c>
      <c r="AL532" s="476"/>
      <c r="AM532" s="476"/>
      <c r="AN532" s="476"/>
      <c r="AO532" s="476"/>
      <c r="AP532" s="476">
        <v>2016</v>
      </c>
      <c r="AQ532" s="9"/>
      <c r="AR532" s="476" t="s">
        <v>302</v>
      </c>
      <c r="AS532" s="476"/>
      <c r="AT532" s="476"/>
      <c r="AU532" s="476"/>
      <c r="AV532" s="476"/>
      <c r="AW532" s="476"/>
      <c r="AX532" s="476"/>
      <c r="AY532" s="476"/>
      <c r="AZ532" s="476"/>
      <c r="BA532" s="476"/>
      <c r="BB532" s="476"/>
      <c r="BC532" s="476"/>
      <c r="BD532" s="476"/>
      <c r="BE532" s="476"/>
      <c r="BF532" s="476"/>
      <c r="BG532" s="476"/>
      <c r="BH532" s="476"/>
      <c r="BI532" s="476" t="s">
        <v>117</v>
      </c>
      <c r="BJ532" s="476"/>
      <c r="BK532" s="476"/>
      <c r="BL532" s="476"/>
      <c r="BM532" s="476"/>
      <c r="BN532" s="476"/>
      <c r="BO532" s="476" t="s">
        <v>180</v>
      </c>
      <c r="BP532" s="476"/>
      <c r="BQ532" s="476"/>
      <c r="BR532" s="476" t="s">
        <v>115</v>
      </c>
      <c r="BS532" s="476"/>
      <c r="BT532" s="476"/>
      <c r="BU532" s="476"/>
      <c r="BV532" s="476"/>
      <c r="BW532" s="476"/>
      <c r="BX532" s="476" t="s">
        <v>180</v>
      </c>
      <c r="BY532" s="476"/>
      <c r="BZ532" s="476"/>
      <c r="CA532" s="476"/>
      <c r="CB532" s="476" t="s">
        <v>116</v>
      </c>
      <c r="CC532" s="476"/>
      <c r="CD532" s="476"/>
      <c r="CE532" s="476"/>
      <c r="CF532" s="476"/>
      <c r="CG532" s="476"/>
      <c r="CH532" s="476" t="s">
        <v>180</v>
      </c>
      <c r="CI532" s="476"/>
      <c r="CJ532" s="476"/>
    </row>
    <row r="533" spans="4:136" ht="14.25" customHeight="1" x14ac:dyDescent="0.35">
      <c r="D533" s="624"/>
      <c r="E533" s="697"/>
      <c r="F533" s="697"/>
      <c r="G533" s="697"/>
      <c r="H533" s="697"/>
      <c r="I533" s="697"/>
      <c r="J533" s="697"/>
      <c r="K533" s="697"/>
      <c r="L533" s="697"/>
      <c r="M533" s="697"/>
      <c r="N533" s="626"/>
      <c r="O533" s="624"/>
      <c r="P533" s="697"/>
      <c r="Q533" s="697"/>
      <c r="R533" s="697"/>
      <c r="S533" s="626"/>
      <c r="T533" s="476"/>
      <c r="U533" s="476"/>
      <c r="V533" s="476"/>
      <c r="W533" s="476"/>
      <c r="X533" s="476"/>
      <c r="Y533" s="476"/>
      <c r="Z533" s="476"/>
      <c r="AA533" s="476"/>
      <c r="AB533" s="476"/>
      <c r="AC533" s="476"/>
      <c r="AD533" s="476"/>
      <c r="AE533" s="476"/>
      <c r="AF533" s="476"/>
      <c r="AG533" s="476"/>
      <c r="AH533" s="476"/>
      <c r="AI533" s="476"/>
      <c r="AJ533" s="476"/>
      <c r="AK533" s="476"/>
      <c r="AL533" s="476"/>
      <c r="AM533" s="476"/>
      <c r="AN533" s="476"/>
      <c r="AO533" s="476"/>
      <c r="AP533" s="476"/>
      <c r="AQ533" s="9"/>
      <c r="AR533" s="467" t="s">
        <v>303</v>
      </c>
      <c r="AS533" s="467"/>
      <c r="AT533" s="467"/>
      <c r="AU533" s="467"/>
      <c r="AV533" s="467"/>
      <c r="AW533" s="467"/>
      <c r="AX533" s="467"/>
      <c r="AY533" s="467"/>
      <c r="AZ533" s="467"/>
      <c r="BA533" s="467"/>
      <c r="BB533" s="467"/>
      <c r="BC533" s="467"/>
      <c r="BD533" s="467"/>
      <c r="BE533" s="467"/>
      <c r="BF533" s="467"/>
      <c r="BG533" s="467"/>
      <c r="BH533" s="467"/>
      <c r="BI533" s="466">
        <v>19373</v>
      </c>
      <c r="BJ533" s="466"/>
      <c r="BK533" s="466"/>
      <c r="BL533" s="466"/>
      <c r="BM533" s="466"/>
      <c r="BN533" s="466"/>
      <c r="BO533" s="452">
        <v>100</v>
      </c>
      <c r="BP533" s="452"/>
      <c r="BQ533" s="452"/>
      <c r="BR533" s="466">
        <v>14985</v>
      </c>
      <c r="BS533" s="466"/>
      <c r="BT533" s="466"/>
      <c r="BU533" s="466"/>
      <c r="BV533" s="466"/>
      <c r="BW533" s="466"/>
      <c r="BX533" s="452">
        <v>100</v>
      </c>
      <c r="BY533" s="452"/>
      <c r="BZ533" s="452"/>
      <c r="CA533" s="452"/>
      <c r="CB533" s="466">
        <v>4388</v>
      </c>
      <c r="CC533" s="466"/>
      <c r="CD533" s="466"/>
      <c r="CE533" s="466"/>
      <c r="CF533" s="466"/>
      <c r="CG533" s="466"/>
      <c r="CH533" s="452">
        <v>100</v>
      </c>
      <c r="CI533" s="452"/>
      <c r="CJ533" s="452"/>
    </row>
    <row r="534" spans="4:136" ht="14.25" customHeight="1" x14ac:dyDescent="0.35">
      <c r="D534" s="421"/>
      <c r="E534" s="422"/>
      <c r="F534" s="422"/>
      <c r="G534" s="422"/>
      <c r="H534" s="422"/>
      <c r="I534" s="422"/>
      <c r="J534" s="422"/>
      <c r="K534" s="422"/>
      <c r="L534" s="422"/>
      <c r="M534" s="422"/>
      <c r="N534" s="423"/>
      <c r="O534" s="421"/>
      <c r="P534" s="422"/>
      <c r="Q534" s="422"/>
      <c r="R534" s="422"/>
      <c r="S534" s="423"/>
      <c r="T534" s="476"/>
      <c r="U534" s="476"/>
      <c r="V534" s="476"/>
      <c r="W534" s="476"/>
      <c r="X534" s="476"/>
      <c r="Y534" s="476"/>
      <c r="Z534" s="476"/>
      <c r="AA534" s="476"/>
      <c r="AB534" s="476"/>
      <c r="AC534" s="476"/>
      <c r="AD534" s="476"/>
      <c r="AE534" s="476"/>
      <c r="AF534" s="476"/>
      <c r="AG534" s="476"/>
      <c r="AH534" s="476"/>
      <c r="AI534" s="476"/>
      <c r="AJ534" s="476"/>
      <c r="AK534" s="476"/>
      <c r="AL534" s="476"/>
      <c r="AM534" s="476"/>
      <c r="AN534" s="476"/>
      <c r="AO534" s="476"/>
      <c r="AP534" s="476"/>
      <c r="AQ534" s="9"/>
      <c r="AR534" s="467" t="s">
        <v>304</v>
      </c>
      <c r="AS534" s="467"/>
      <c r="AT534" s="467"/>
      <c r="AU534" s="467"/>
      <c r="AV534" s="467"/>
      <c r="AW534" s="467"/>
      <c r="AX534" s="467"/>
      <c r="AY534" s="467"/>
      <c r="AZ534" s="467"/>
      <c r="BA534" s="467"/>
      <c r="BB534" s="467"/>
      <c r="BC534" s="467"/>
      <c r="BD534" s="467"/>
      <c r="BE534" s="467"/>
      <c r="BF534" s="467"/>
      <c r="BG534" s="467"/>
      <c r="BH534" s="467"/>
      <c r="BI534" s="466">
        <v>16283</v>
      </c>
      <c r="BJ534" s="466"/>
      <c r="BK534" s="466"/>
      <c r="BL534" s="466"/>
      <c r="BM534" s="466"/>
      <c r="BN534" s="466"/>
      <c r="BO534" s="452">
        <v>84.05</v>
      </c>
      <c r="BP534" s="452"/>
      <c r="BQ534" s="452"/>
      <c r="BR534" s="466">
        <v>13101</v>
      </c>
      <c r="BS534" s="466"/>
      <c r="BT534" s="466"/>
      <c r="BU534" s="466"/>
      <c r="BV534" s="466"/>
      <c r="BW534" s="466"/>
      <c r="BX534" s="452">
        <v>87.43</v>
      </c>
      <c r="BY534" s="452"/>
      <c r="BZ534" s="452"/>
      <c r="CA534" s="452"/>
      <c r="CB534" s="466">
        <v>3182</v>
      </c>
      <c r="CC534" s="466"/>
      <c r="CD534" s="466"/>
      <c r="CE534" s="466"/>
      <c r="CF534" s="466"/>
      <c r="CG534" s="466"/>
      <c r="CH534" s="452">
        <v>72.510000000000005</v>
      </c>
      <c r="CI534" s="452"/>
      <c r="CJ534" s="452"/>
    </row>
    <row r="535" spans="4:136" ht="14.25" customHeight="1" x14ac:dyDescent="0.35">
      <c r="D535" s="472" t="s">
        <v>253</v>
      </c>
      <c r="E535" s="435"/>
      <c r="F535" s="435"/>
      <c r="G535" s="435"/>
      <c r="H535" s="435"/>
      <c r="I535" s="435"/>
      <c r="J535" s="435"/>
      <c r="K535" s="435"/>
      <c r="L535" s="435"/>
      <c r="M535" s="435"/>
      <c r="N535" s="589"/>
      <c r="O535" s="461"/>
      <c r="P535" s="462"/>
      <c r="Q535" s="462"/>
      <c r="R535" s="462"/>
      <c r="S535" s="463"/>
      <c r="T535" s="452"/>
      <c r="U535" s="452"/>
      <c r="V535" s="452"/>
      <c r="W535" s="452"/>
      <c r="X535" s="452"/>
      <c r="Y535" s="452"/>
      <c r="Z535" s="452"/>
      <c r="AA535" s="452"/>
      <c r="AB535" s="452"/>
      <c r="AC535" s="452"/>
      <c r="AD535" s="452"/>
      <c r="AE535" s="452"/>
      <c r="AF535" s="452"/>
      <c r="AG535" s="452"/>
      <c r="AH535" s="452"/>
      <c r="AI535" s="452"/>
      <c r="AJ535" s="452"/>
      <c r="AK535" s="464">
        <v>36.1</v>
      </c>
      <c r="AL535" s="464"/>
      <c r="AM535" s="464"/>
      <c r="AN535" s="464"/>
      <c r="AO535" s="464"/>
      <c r="AP535" s="188"/>
      <c r="AQ535" s="9"/>
      <c r="AR535" s="467" t="s">
        <v>305</v>
      </c>
      <c r="AS535" s="467"/>
      <c r="AT535" s="467"/>
      <c r="AU535" s="467"/>
      <c r="AV535" s="467"/>
      <c r="AW535" s="467"/>
      <c r="AX535" s="467"/>
      <c r="AY535" s="467"/>
      <c r="AZ535" s="467"/>
      <c r="BA535" s="467"/>
      <c r="BB535" s="467"/>
      <c r="BC535" s="467"/>
      <c r="BD535" s="467"/>
      <c r="BE535" s="467"/>
      <c r="BF535" s="467"/>
      <c r="BG535" s="467"/>
      <c r="BH535" s="467"/>
      <c r="BI535" s="466">
        <v>3090</v>
      </c>
      <c r="BJ535" s="466"/>
      <c r="BK535" s="466"/>
      <c r="BL535" s="466"/>
      <c r="BM535" s="466"/>
      <c r="BN535" s="466"/>
      <c r="BO535" s="452">
        <v>15.95</v>
      </c>
      <c r="BP535" s="452"/>
      <c r="BQ535" s="452"/>
      <c r="BR535" s="466">
        <v>1884</v>
      </c>
      <c r="BS535" s="466"/>
      <c r="BT535" s="466"/>
      <c r="BU535" s="466"/>
      <c r="BV535" s="466"/>
      <c r="BW535" s="466"/>
      <c r="BX535" s="452">
        <v>12.57</v>
      </c>
      <c r="BY535" s="452"/>
      <c r="BZ535" s="452"/>
      <c r="CA535" s="452"/>
      <c r="CB535" s="466">
        <v>1206</v>
      </c>
      <c r="CC535" s="466"/>
      <c r="CD535" s="466"/>
      <c r="CE535" s="466"/>
      <c r="CF535" s="466"/>
      <c r="CG535" s="466"/>
      <c r="CH535" s="452">
        <v>27.49</v>
      </c>
      <c r="CI535" s="452"/>
      <c r="CJ535" s="452"/>
    </row>
    <row r="536" spans="4:136" ht="14.25" customHeight="1" x14ac:dyDescent="0.35">
      <c r="D536" s="472" t="s">
        <v>254</v>
      </c>
      <c r="E536" s="435"/>
      <c r="F536" s="435"/>
      <c r="G536" s="435"/>
      <c r="H536" s="435"/>
      <c r="I536" s="435"/>
      <c r="J536" s="435"/>
      <c r="K536" s="435"/>
      <c r="L536" s="435"/>
      <c r="M536" s="435"/>
      <c r="N536" s="589"/>
      <c r="O536" s="461"/>
      <c r="P536" s="462"/>
      <c r="Q536" s="462"/>
      <c r="R536" s="462"/>
      <c r="S536" s="463"/>
      <c r="T536" s="452"/>
      <c r="U536" s="452"/>
      <c r="V536" s="452"/>
      <c r="W536" s="452"/>
      <c r="X536" s="452"/>
      <c r="Y536" s="452"/>
      <c r="Z536" s="452"/>
      <c r="AA536" s="452"/>
      <c r="AB536" s="452"/>
      <c r="AC536" s="452"/>
      <c r="AD536" s="452"/>
      <c r="AE536" s="452"/>
      <c r="AF536" s="452"/>
      <c r="AG536" s="452"/>
      <c r="AH536" s="452"/>
      <c r="AI536" s="452"/>
      <c r="AJ536" s="452"/>
      <c r="AK536" s="464">
        <v>7.8</v>
      </c>
      <c r="AL536" s="464"/>
      <c r="AM536" s="464"/>
      <c r="AN536" s="464"/>
      <c r="AO536" s="464"/>
      <c r="AP536" s="188"/>
      <c r="AQ536" s="9"/>
      <c r="AR536" s="467" t="s">
        <v>306</v>
      </c>
      <c r="AS536" s="467"/>
      <c r="AT536" s="467"/>
      <c r="AU536" s="467"/>
      <c r="AV536" s="467"/>
      <c r="AW536" s="467"/>
      <c r="AX536" s="467"/>
      <c r="AY536" s="467"/>
      <c r="AZ536" s="467"/>
      <c r="BA536" s="467"/>
      <c r="BB536" s="467"/>
      <c r="BC536" s="467"/>
      <c r="BD536" s="467"/>
      <c r="BE536" s="467"/>
      <c r="BF536" s="467"/>
      <c r="BG536" s="467"/>
      <c r="BH536" s="467"/>
      <c r="BI536" s="466">
        <v>1519</v>
      </c>
      <c r="BJ536" s="466"/>
      <c r="BK536" s="466"/>
      <c r="BL536" s="466"/>
      <c r="BM536" s="466"/>
      <c r="BN536" s="466"/>
      <c r="BO536" s="452">
        <v>7.84</v>
      </c>
      <c r="BP536" s="452"/>
      <c r="BQ536" s="452"/>
      <c r="BR536" s="466">
        <v>1064</v>
      </c>
      <c r="BS536" s="466"/>
      <c r="BT536" s="466"/>
      <c r="BU536" s="466"/>
      <c r="BV536" s="466"/>
      <c r="BW536" s="466"/>
      <c r="BX536" s="452">
        <v>7.1</v>
      </c>
      <c r="BY536" s="452"/>
      <c r="BZ536" s="452"/>
      <c r="CA536" s="452"/>
      <c r="CB536" s="466">
        <v>456</v>
      </c>
      <c r="CC536" s="466"/>
      <c r="CD536" s="466"/>
      <c r="CE536" s="466"/>
      <c r="CF536" s="466"/>
      <c r="CG536" s="466"/>
      <c r="CH536" s="452">
        <v>10.39</v>
      </c>
      <c r="CI536" s="452"/>
      <c r="CJ536" s="452"/>
    </row>
    <row r="537" spans="4:136" ht="14.25" customHeight="1" x14ac:dyDescent="0.35">
      <c r="D537" s="472" t="s">
        <v>255</v>
      </c>
      <c r="E537" s="435"/>
      <c r="F537" s="435"/>
      <c r="G537" s="435"/>
      <c r="H537" s="435"/>
      <c r="I537" s="435"/>
      <c r="J537" s="435"/>
      <c r="K537" s="435"/>
      <c r="L537" s="435"/>
      <c r="M537" s="435"/>
      <c r="N537" s="589"/>
      <c r="O537" s="408"/>
      <c r="P537" s="409"/>
      <c r="Q537" s="409"/>
      <c r="R537" s="409"/>
      <c r="S537" s="410"/>
      <c r="T537" s="452"/>
      <c r="U537" s="452"/>
      <c r="V537" s="452"/>
      <c r="W537" s="452"/>
      <c r="X537" s="452"/>
      <c r="Y537" s="452"/>
      <c r="Z537" s="452"/>
      <c r="AA537" s="452"/>
      <c r="AB537" s="452"/>
      <c r="AC537" s="452"/>
      <c r="AD537" s="452"/>
      <c r="AE537" s="452"/>
      <c r="AF537" s="452"/>
      <c r="AG537" s="452"/>
      <c r="AH537" s="452"/>
      <c r="AI537" s="452"/>
      <c r="AJ537" s="452"/>
      <c r="AK537" s="464">
        <v>0.47799999999999998</v>
      </c>
      <c r="AL537" s="464"/>
      <c r="AM537" s="464"/>
      <c r="AN537" s="464"/>
      <c r="AO537" s="464"/>
      <c r="AP537" s="188"/>
      <c r="AQ537" s="9"/>
      <c r="AR537" s="467" t="s">
        <v>307</v>
      </c>
      <c r="AS537" s="467"/>
      <c r="AT537" s="467"/>
      <c r="AU537" s="467"/>
      <c r="AV537" s="467"/>
      <c r="AW537" s="467"/>
      <c r="AX537" s="467"/>
      <c r="AY537" s="467"/>
      <c r="AZ537" s="467"/>
      <c r="BA537" s="467"/>
      <c r="BB537" s="467"/>
      <c r="BC537" s="467"/>
      <c r="BD537" s="467"/>
      <c r="BE537" s="467"/>
      <c r="BF537" s="467"/>
      <c r="BG537" s="467"/>
      <c r="BH537" s="467"/>
      <c r="BI537" s="466">
        <v>1571</v>
      </c>
      <c r="BJ537" s="466"/>
      <c r="BK537" s="466"/>
      <c r="BL537" s="466"/>
      <c r="BM537" s="466"/>
      <c r="BN537" s="466"/>
      <c r="BO537" s="452">
        <v>8.11</v>
      </c>
      <c r="BP537" s="452"/>
      <c r="BQ537" s="452"/>
      <c r="BR537" s="466">
        <v>821</v>
      </c>
      <c r="BS537" s="466"/>
      <c r="BT537" s="466"/>
      <c r="BU537" s="466"/>
      <c r="BV537" s="466"/>
      <c r="BW537" s="466"/>
      <c r="BX537" s="452">
        <v>5.48</v>
      </c>
      <c r="BY537" s="452"/>
      <c r="BZ537" s="452"/>
      <c r="CA537" s="452"/>
      <c r="CB537" s="466">
        <v>750</v>
      </c>
      <c r="CC537" s="466"/>
      <c r="CD537" s="466"/>
      <c r="CE537" s="466"/>
      <c r="CF537" s="466"/>
      <c r="CG537" s="466"/>
      <c r="CH537" s="452">
        <v>17.100000000000001</v>
      </c>
      <c r="CI537" s="452"/>
      <c r="CJ537" s="452"/>
    </row>
    <row r="538" spans="4:136" ht="14.25" customHeight="1" x14ac:dyDescent="0.35">
      <c r="D538" s="254" t="s">
        <v>1256</v>
      </c>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54"/>
      <c r="AE538" s="254"/>
      <c r="AF538" s="254"/>
      <c r="AG538" s="254"/>
      <c r="AH538" s="254"/>
      <c r="AI538" s="254"/>
      <c r="AJ538" s="254"/>
      <c r="AK538" s="254"/>
      <c r="AL538" s="254"/>
      <c r="AM538" s="254"/>
      <c r="AN538" s="254"/>
      <c r="AO538" s="254"/>
      <c r="AP538" s="254"/>
      <c r="AQ538" s="9"/>
      <c r="AR538" s="683" t="s">
        <v>311</v>
      </c>
      <c r="AS538" s="683"/>
      <c r="AT538" s="683"/>
      <c r="AU538" s="683"/>
      <c r="AV538" s="683"/>
      <c r="AW538" s="683"/>
      <c r="AX538" s="683"/>
      <c r="AY538" s="683"/>
      <c r="AZ538" s="683"/>
      <c r="BA538" s="683"/>
      <c r="BB538" s="683"/>
      <c r="BC538" s="683"/>
      <c r="BD538" s="683"/>
      <c r="BE538" s="683"/>
      <c r="BF538" s="683"/>
      <c r="BG538" s="683"/>
      <c r="BH538" s="683"/>
      <c r="BI538" s="683"/>
      <c r="BJ538" s="683"/>
      <c r="BK538" s="683"/>
      <c r="BL538" s="683"/>
      <c r="BM538" s="683"/>
      <c r="BN538" s="683"/>
      <c r="BO538" s="683"/>
      <c r="BP538" s="683"/>
      <c r="BQ538" s="683"/>
      <c r="BR538" s="683"/>
      <c r="BS538" s="683"/>
      <c r="BT538" s="683"/>
      <c r="BU538" s="683"/>
      <c r="BV538" s="683"/>
      <c r="BW538" s="683"/>
      <c r="BX538" s="683"/>
      <c r="BY538" s="683"/>
      <c r="BZ538" s="683"/>
      <c r="CA538" s="683"/>
      <c r="CB538" s="683"/>
      <c r="CC538" s="683"/>
      <c r="CD538" s="683"/>
      <c r="CE538" s="683"/>
      <c r="CF538" s="683"/>
      <c r="CG538" s="683"/>
      <c r="CH538" s="683"/>
      <c r="CI538" s="683"/>
      <c r="CJ538" s="683"/>
    </row>
    <row r="539" spans="4:136" ht="14.25" customHeight="1" x14ac:dyDescent="0.35">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c r="AA539" s="105"/>
      <c r="AB539" s="105"/>
      <c r="AC539" s="105"/>
      <c r="AD539" s="105"/>
      <c r="AE539" s="105"/>
      <c r="AF539" s="105"/>
      <c r="AG539" s="105"/>
      <c r="AH539" s="105"/>
      <c r="AI539" s="105"/>
      <c r="AJ539" s="105"/>
      <c r="AK539" s="105"/>
      <c r="AL539" s="105"/>
      <c r="AM539" s="105"/>
      <c r="AN539" s="105"/>
      <c r="AO539" s="105"/>
      <c r="AP539" s="105"/>
      <c r="AQ539" s="105"/>
      <c r="AR539" s="105"/>
      <c r="AS539" s="105"/>
      <c r="AT539" s="105"/>
      <c r="AU539" s="105"/>
      <c r="AV539" s="105"/>
      <c r="AW539" s="105"/>
      <c r="AX539" s="105"/>
      <c r="AY539" s="105"/>
      <c r="AZ539" s="105"/>
      <c r="BA539" s="105"/>
      <c r="BB539" s="105"/>
      <c r="BC539" s="105"/>
      <c r="BD539" s="105"/>
      <c r="BE539" s="9"/>
      <c r="BF539" s="9"/>
      <c r="BG539" s="9"/>
      <c r="BH539" s="9"/>
      <c r="BI539" s="9"/>
      <c r="BJ539" s="9"/>
      <c r="BK539" s="9"/>
      <c r="BL539" s="9"/>
      <c r="BM539" s="9"/>
      <c r="BN539" s="9"/>
      <c r="BO539" s="9"/>
      <c r="BP539" s="9"/>
      <c r="BQ539" s="9"/>
      <c r="BR539" s="9"/>
      <c r="BS539" s="9"/>
    </row>
    <row r="540" spans="4:136" ht="14.25" customHeight="1" x14ac:dyDescent="0.35">
      <c r="D540" s="283" t="s">
        <v>822</v>
      </c>
      <c r="E540" s="283"/>
      <c r="F540" s="283"/>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283"/>
      <c r="AE540" s="283"/>
      <c r="AF540" s="283"/>
      <c r="AG540" s="283"/>
      <c r="AH540" s="283"/>
      <c r="AI540" s="283"/>
      <c r="AJ540" s="283"/>
      <c r="AK540" s="283"/>
      <c r="AL540" s="283"/>
      <c r="AM540" s="283"/>
      <c r="AN540" s="283"/>
      <c r="AO540" s="283"/>
      <c r="AP540" s="283"/>
      <c r="AQ540" s="283"/>
      <c r="AR540" s="283"/>
      <c r="AS540" s="283"/>
      <c r="AT540" s="283"/>
      <c r="AU540" s="283"/>
      <c r="AV540" s="283"/>
      <c r="AW540" s="283"/>
      <c r="AX540" s="283"/>
      <c r="AY540" s="283"/>
      <c r="AZ540" s="283"/>
      <c r="BA540" s="283"/>
      <c r="BB540" s="283"/>
      <c r="BC540" s="283"/>
      <c r="BD540" s="283"/>
      <c r="BE540" s="283"/>
      <c r="BF540" s="283"/>
      <c r="BG540" s="283"/>
      <c r="BH540" s="283"/>
      <c r="BI540" s="283"/>
      <c r="BJ540" s="283"/>
      <c r="BK540" s="283"/>
      <c r="BL540" s="283"/>
      <c r="BM540" s="283"/>
      <c r="BN540" s="283"/>
      <c r="BO540" s="283"/>
      <c r="BP540" s="283"/>
      <c r="BQ540" s="283"/>
      <c r="BR540" s="283"/>
      <c r="BS540" s="283"/>
      <c r="BT540" s="283"/>
      <c r="BU540" s="283"/>
      <c r="BV540" s="283"/>
      <c r="BW540" s="283"/>
      <c r="BX540" s="283"/>
      <c r="BY540" s="283"/>
      <c r="BZ540" s="283"/>
      <c r="CA540" s="283"/>
      <c r="CB540" s="283"/>
      <c r="CC540" s="283"/>
      <c r="CD540" s="283"/>
      <c r="CE540" s="283"/>
      <c r="CF540" s="283"/>
      <c r="CG540" s="283"/>
      <c r="CH540" s="283"/>
      <c r="CI540" s="283"/>
      <c r="CJ540" s="283"/>
    </row>
    <row r="541" spans="4:136" ht="14.25" customHeight="1" x14ac:dyDescent="0.35">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83"/>
      <c r="AE541" s="283"/>
      <c r="AF541" s="283"/>
      <c r="AG541" s="283"/>
      <c r="AH541" s="283"/>
      <c r="AI541" s="283"/>
      <c r="AJ541" s="283"/>
      <c r="AK541" s="283"/>
      <c r="AL541" s="283"/>
      <c r="AM541" s="283"/>
      <c r="AN541" s="283"/>
      <c r="AO541" s="283"/>
      <c r="AP541" s="283"/>
      <c r="AQ541" s="283"/>
      <c r="AR541" s="283"/>
      <c r="AS541" s="283"/>
      <c r="AT541" s="283"/>
      <c r="AU541" s="283"/>
      <c r="AV541" s="283"/>
      <c r="AW541" s="283"/>
      <c r="AX541" s="283"/>
      <c r="AY541" s="283"/>
      <c r="AZ541" s="283"/>
      <c r="BA541" s="283"/>
      <c r="BB541" s="283"/>
      <c r="BC541" s="283"/>
      <c r="BD541" s="283"/>
      <c r="BE541" s="283"/>
      <c r="BF541" s="283"/>
      <c r="BG541" s="283"/>
      <c r="BH541" s="283"/>
      <c r="BI541" s="283"/>
      <c r="BJ541" s="283"/>
      <c r="BK541" s="283"/>
      <c r="BL541" s="283"/>
      <c r="BM541" s="283"/>
      <c r="BN541" s="283"/>
      <c r="BO541" s="283"/>
      <c r="BP541" s="283"/>
      <c r="BQ541" s="283"/>
      <c r="BR541" s="283"/>
      <c r="BS541" s="283"/>
      <c r="BT541" s="283"/>
      <c r="BU541" s="283"/>
      <c r="BV541" s="283"/>
      <c r="BW541" s="283"/>
      <c r="BX541" s="283"/>
      <c r="BY541" s="283"/>
      <c r="BZ541" s="283"/>
      <c r="CA541" s="283"/>
      <c r="CB541" s="283"/>
      <c r="CC541" s="283"/>
      <c r="CD541" s="283"/>
      <c r="CE541" s="283"/>
      <c r="CF541" s="283"/>
      <c r="CG541" s="283"/>
      <c r="CH541" s="283"/>
      <c r="CI541" s="283"/>
      <c r="CJ541" s="283"/>
    </row>
    <row r="542" spans="4:136" ht="14.25" customHeight="1" x14ac:dyDescent="0.35">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row>
    <row r="543" spans="4:136" ht="14.25" customHeight="1" x14ac:dyDescent="0.35">
      <c r="D543" s="854" t="s">
        <v>256</v>
      </c>
      <c r="E543" s="855"/>
      <c r="F543" s="855"/>
      <c r="G543" s="855"/>
      <c r="H543" s="855"/>
      <c r="I543" s="855"/>
      <c r="J543" s="855"/>
      <c r="K543" s="855"/>
      <c r="L543" s="855"/>
      <c r="M543" s="855"/>
      <c r="N543" s="855"/>
      <c r="O543" s="855"/>
      <c r="P543" s="855"/>
      <c r="Q543" s="855"/>
      <c r="R543" s="856"/>
      <c r="S543" s="465" t="s">
        <v>827</v>
      </c>
      <c r="T543" s="465"/>
      <c r="U543" s="465"/>
      <c r="V543" s="465"/>
      <c r="W543" s="465"/>
      <c r="X543" s="465"/>
      <c r="Y543" s="465"/>
      <c r="Z543" s="465"/>
      <c r="AA543" s="465"/>
      <c r="AB543" s="465"/>
      <c r="AC543" s="465"/>
      <c r="AD543" s="465"/>
      <c r="AE543" s="465"/>
      <c r="AF543" s="465"/>
      <c r="AG543" s="465" t="s">
        <v>1207</v>
      </c>
      <c r="AH543" s="465"/>
      <c r="AI543" s="465"/>
      <c r="AJ543" s="465"/>
      <c r="AK543" s="465"/>
      <c r="AL543" s="465"/>
      <c r="AM543" s="465"/>
      <c r="AN543" s="465"/>
      <c r="AO543" s="465"/>
      <c r="AP543" s="465"/>
    </row>
    <row r="544" spans="4:136" ht="14.25" customHeight="1" x14ac:dyDescent="0.35">
      <c r="D544" s="857"/>
      <c r="E544" s="858"/>
      <c r="F544" s="858"/>
      <c r="G544" s="858"/>
      <c r="H544" s="858"/>
      <c r="I544" s="858"/>
      <c r="J544" s="858"/>
      <c r="K544" s="858"/>
      <c r="L544" s="858"/>
      <c r="M544" s="858"/>
      <c r="N544" s="858"/>
      <c r="O544" s="858"/>
      <c r="P544" s="858"/>
      <c r="Q544" s="858"/>
      <c r="R544" s="859"/>
      <c r="S544" s="465" t="s">
        <v>266</v>
      </c>
      <c r="T544" s="465"/>
      <c r="U544" s="465"/>
      <c r="V544" s="465"/>
      <c r="W544" s="465"/>
      <c r="X544" s="465"/>
      <c r="Y544" s="465"/>
      <c r="Z544" s="628" t="s">
        <v>258</v>
      </c>
      <c r="AA544" s="628"/>
      <c r="AB544" s="628"/>
      <c r="AC544" s="628"/>
      <c r="AD544" s="628"/>
      <c r="AE544" s="628"/>
      <c r="AF544" s="628"/>
      <c r="AG544" s="465" t="s">
        <v>266</v>
      </c>
      <c r="AH544" s="465"/>
      <c r="AI544" s="465"/>
      <c r="AJ544" s="465"/>
      <c r="AK544" s="465"/>
      <c r="AL544" s="465"/>
      <c r="AM544" s="465"/>
      <c r="AN544" s="628" t="s">
        <v>258</v>
      </c>
      <c r="AO544" s="628"/>
      <c r="AP544" s="628"/>
      <c r="EC544" s="109"/>
      <c r="ED544" s="109" t="s">
        <v>600</v>
      </c>
      <c r="EE544" s="109" t="s">
        <v>601</v>
      </c>
      <c r="EF544" s="109"/>
    </row>
    <row r="545" spans="1:136" ht="14.25" customHeight="1" x14ac:dyDescent="0.35">
      <c r="D545" s="860"/>
      <c r="E545" s="861"/>
      <c r="F545" s="861"/>
      <c r="G545" s="861"/>
      <c r="H545" s="861"/>
      <c r="I545" s="861"/>
      <c r="J545" s="861"/>
      <c r="K545" s="861"/>
      <c r="L545" s="861"/>
      <c r="M545" s="861"/>
      <c r="N545" s="861"/>
      <c r="O545" s="861"/>
      <c r="P545" s="861"/>
      <c r="Q545" s="861"/>
      <c r="R545" s="862"/>
      <c r="S545" s="465"/>
      <c r="T545" s="465"/>
      <c r="U545" s="465"/>
      <c r="V545" s="465"/>
      <c r="W545" s="465"/>
      <c r="X545" s="465"/>
      <c r="Y545" s="465"/>
      <c r="Z545" s="628"/>
      <c r="AA545" s="628"/>
      <c r="AB545" s="628"/>
      <c r="AC545" s="628"/>
      <c r="AD545" s="628"/>
      <c r="AE545" s="628"/>
      <c r="AF545" s="628"/>
      <c r="AG545" s="465"/>
      <c r="AH545" s="465"/>
      <c r="AI545" s="465"/>
      <c r="AJ545" s="465"/>
      <c r="AK545" s="465"/>
      <c r="AL545" s="465"/>
      <c r="AM545" s="465"/>
      <c r="AN545" s="628"/>
      <c r="AO545" s="628"/>
      <c r="AP545" s="628"/>
      <c r="EC545" s="109"/>
      <c r="ED545" s="109"/>
      <c r="EE545" s="109"/>
      <c r="EF545" s="109"/>
    </row>
    <row r="546" spans="1:136" ht="14.25" customHeight="1" x14ac:dyDescent="0.35">
      <c r="D546" s="472" t="s">
        <v>257</v>
      </c>
      <c r="E546" s="435"/>
      <c r="F546" s="435"/>
      <c r="G546" s="435"/>
      <c r="H546" s="435"/>
      <c r="I546" s="435"/>
      <c r="J546" s="435"/>
      <c r="K546" s="435"/>
      <c r="L546" s="435"/>
      <c r="M546" s="435"/>
      <c r="N546" s="435"/>
      <c r="O546" s="435"/>
      <c r="P546" s="435"/>
      <c r="Q546" s="435"/>
      <c r="R546" s="589"/>
      <c r="S546" s="452">
        <v>40</v>
      </c>
      <c r="T546" s="452"/>
      <c r="U546" s="452"/>
      <c r="V546" s="452"/>
      <c r="W546" s="452"/>
      <c r="X546" s="452"/>
      <c r="Y546" s="452"/>
      <c r="Z546" s="454">
        <v>51.03</v>
      </c>
      <c r="AA546" s="454"/>
      <c r="AB546" s="454"/>
      <c r="AC546" s="454"/>
      <c r="AD546" s="454"/>
      <c r="AE546" s="454"/>
      <c r="AF546" s="454"/>
      <c r="AG546" s="452">
        <v>30</v>
      </c>
      <c r="AH546" s="452"/>
      <c r="AI546" s="452"/>
      <c r="AJ546" s="452"/>
      <c r="AK546" s="452"/>
      <c r="AL546" s="452"/>
      <c r="AM546" s="452"/>
      <c r="AN546" s="454">
        <v>41.89</v>
      </c>
      <c r="AO546" s="454"/>
      <c r="AP546" s="454"/>
      <c r="EC546" s="109"/>
      <c r="ED546" s="109" t="str">
        <f t="shared" ref="ED546:ED553" si="24">+D546</f>
        <v xml:space="preserve">Homicidios </v>
      </c>
      <c r="EE546" s="109">
        <f t="shared" ref="EE546:EE553" si="25">+AG546</f>
        <v>30</v>
      </c>
      <c r="EF546" s="109"/>
    </row>
    <row r="547" spans="1:136" ht="14.25" customHeight="1" x14ac:dyDescent="0.35">
      <c r="D547" s="472" t="s">
        <v>267</v>
      </c>
      <c r="E547" s="435"/>
      <c r="F547" s="435"/>
      <c r="G547" s="435"/>
      <c r="H547" s="435"/>
      <c r="I547" s="435"/>
      <c r="J547" s="435"/>
      <c r="K547" s="435"/>
      <c r="L547" s="435"/>
      <c r="M547" s="435"/>
      <c r="N547" s="435"/>
      <c r="O547" s="435"/>
      <c r="P547" s="435"/>
      <c r="Q547" s="435"/>
      <c r="R547" s="589"/>
      <c r="S547" s="452">
        <v>4</v>
      </c>
      <c r="T547" s="452"/>
      <c r="U547" s="452"/>
      <c r="V547" s="452"/>
      <c r="W547" s="452"/>
      <c r="X547" s="452"/>
      <c r="Y547" s="452"/>
      <c r="Z547" s="454">
        <v>5.56</v>
      </c>
      <c r="AA547" s="454"/>
      <c r="AB547" s="454"/>
      <c r="AC547" s="454"/>
      <c r="AD547" s="454"/>
      <c r="AE547" s="454"/>
      <c r="AF547" s="454"/>
      <c r="AG547" s="452">
        <v>7</v>
      </c>
      <c r="AH547" s="452"/>
      <c r="AI547" s="452"/>
      <c r="AJ547" s="452"/>
      <c r="AK547" s="452"/>
      <c r="AL547" s="452"/>
      <c r="AM547" s="452"/>
      <c r="AN547" s="454">
        <v>9.67</v>
      </c>
      <c r="AO547" s="454"/>
      <c r="AP547" s="454"/>
      <c r="EC547" s="109"/>
      <c r="ED547" s="109" t="str">
        <f t="shared" si="24"/>
        <v>Suicidios</v>
      </c>
      <c r="EE547" s="109">
        <f t="shared" si="25"/>
        <v>7</v>
      </c>
      <c r="EF547" s="109"/>
    </row>
    <row r="548" spans="1:136" ht="14.25" customHeight="1" x14ac:dyDescent="0.35">
      <c r="D548" s="472" t="s">
        <v>260</v>
      </c>
      <c r="E548" s="435"/>
      <c r="F548" s="435"/>
      <c r="G548" s="435"/>
      <c r="H548" s="435"/>
      <c r="I548" s="435"/>
      <c r="J548" s="435"/>
      <c r="K548" s="435"/>
      <c r="L548" s="435"/>
      <c r="M548" s="435"/>
      <c r="N548" s="435"/>
      <c r="O548" s="435"/>
      <c r="P548" s="435"/>
      <c r="Q548" s="435"/>
      <c r="R548" s="589"/>
      <c r="S548" s="452">
        <v>330</v>
      </c>
      <c r="T548" s="452"/>
      <c r="U548" s="452"/>
      <c r="V548" s="452"/>
      <c r="W548" s="452"/>
      <c r="X548" s="452"/>
      <c r="Y548" s="452"/>
      <c r="Z548" s="454">
        <v>420.99891560885368</v>
      </c>
      <c r="AA548" s="454"/>
      <c r="AB548" s="454"/>
      <c r="AC548" s="454"/>
      <c r="AD548" s="454"/>
      <c r="AE548" s="454"/>
      <c r="AF548" s="454"/>
      <c r="AG548" s="452">
        <v>259</v>
      </c>
      <c r="AH548" s="452"/>
      <c r="AI548" s="452"/>
      <c r="AJ548" s="452"/>
      <c r="AK548" s="452"/>
      <c r="AL548" s="452"/>
      <c r="AM548" s="452"/>
      <c r="AN548" s="454">
        <v>535</v>
      </c>
      <c r="AO548" s="454"/>
      <c r="AP548" s="454"/>
      <c r="EC548" s="109"/>
      <c r="ED548" s="109" t="str">
        <f t="shared" si="24"/>
        <v>Hurto a Personas</v>
      </c>
      <c r="EE548" s="109">
        <f t="shared" si="25"/>
        <v>259</v>
      </c>
      <c r="EF548" s="109"/>
    </row>
    <row r="549" spans="1:136" ht="14.25" customHeight="1" x14ac:dyDescent="0.35">
      <c r="D549" s="472" t="s">
        <v>261</v>
      </c>
      <c r="E549" s="435"/>
      <c r="F549" s="435"/>
      <c r="G549" s="435"/>
      <c r="H549" s="435"/>
      <c r="I549" s="435"/>
      <c r="J549" s="435"/>
      <c r="K549" s="435"/>
      <c r="L549" s="435"/>
      <c r="M549" s="435"/>
      <c r="N549" s="435"/>
      <c r="O549" s="435"/>
      <c r="P549" s="435"/>
      <c r="Q549" s="435"/>
      <c r="R549" s="589"/>
      <c r="S549" s="452">
        <v>179</v>
      </c>
      <c r="T549" s="452"/>
      <c r="U549" s="452"/>
      <c r="V549" s="452"/>
      <c r="W549" s="452"/>
      <c r="X549" s="452"/>
      <c r="Y549" s="452"/>
      <c r="Z549" s="454">
        <v>228.36001786056005</v>
      </c>
      <c r="AA549" s="454"/>
      <c r="AB549" s="454"/>
      <c r="AC549" s="454"/>
      <c r="AD549" s="454"/>
      <c r="AE549" s="454"/>
      <c r="AF549" s="454"/>
      <c r="AG549" s="452">
        <v>136</v>
      </c>
      <c r="AH549" s="452"/>
      <c r="AI549" s="452"/>
      <c r="AJ549" s="452"/>
      <c r="AK549" s="452"/>
      <c r="AL549" s="452"/>
      <c r="AM549" s="452"/>
      <c r="AN549" s="454">
        <v>0</v>
      </c>
      <c r="AO549" s="454"/>
      <c r="AP549" s="454"/>
      <c r="EC549" s="109"/>
      <c r="ED549" s="109" t="str">
        <f t="shared" si="24"/>
        <v>Hurto a Residencias</v>
      </c>
      <c r="EE549" s="109">
        <f t="shared" si="25"/>
        <v>136</v>
      </c>
      <c r="EF549" s="109"/>
    </row>
    <row r="550" spans="1:136" ht="14.25" customHeight="1" x14ac:dyDescent="0.35">
      <c r="D550" s="472" t="s">
        <v>259</v>
      </c>
      <c r="E550" s="435"/>
      <c r="F550" s="435"/>
      <c r="G550" s="435"/>
      <c r="H550" s="435"/>
      <c r="I550" s="435"/>
      <c r="J550" s="435"/>
      <c r="K550" s="435"/>
      <c r="L550" s="435"/>
      <c r="M550" s="435"/>
      <c r="N550" s="435"/>
      <c r="O550" s="435"/>
      <c r="P550" s="435"/>
      <c r="Q550" s="435"/>
      <c r="R550" s="589"/>
      <c r="S550" s="452">
        <v>116</v>
      </c>
      <c r="T550" s="452"/>
      <c r="U550" s="452"/>
      <c r="V550" s="452"/>
      <c r="W550" s="452"/>
      <c r="X550" s="452"/>
      <c r="Y550" s="452"/>
      <c r="Z550" s="454">
        <v>147.98749760796071</v>
      </c>
      <c r="AA550" s="454"/>
      <c r="AB550" s="454"/>
      <c r="AC550" s="454"/>
      <c r="AD550" s="454"/>
      <c r="AE550" s="454"/>
      <c r="AF550" s="454"/>
      <c r="AG550" s="452">
        <v>117</v>
      </c>
      <c r="AH550" s="452"/>
      <c r="AI550" s="452"/>
      <c r="AJ550" s="452"/>
      <c r="AK550" s="452"/>
      <c r="AL550" s="452"/>
      <c r="AM550" s="452"/>
      <c r="AN550" s="454">
        <v>0</v>
      </c>
      <c r="AO550" s="454"/>
      <c r="AP550" s="454"/>
      <c r="EC550" s="109"/>
      <c r="ED550" s="109" t="str">
        <f t="shared" si="24"/>
        <v>Hurto a Comercio</v>
      </c>
      <c r="EE550" s="109">
        <f t="shared" si="25"/>
        <v>117</v>
      </c>
      <c r="EF550" s="109"/>
    </row>
    <row r="551" spans="1:136" ht="14.25" customHeight="1" x14ac:dyDescent="0.35">
      <c r="D551" s="472" t="s">
        <v>263</v>
      </c>
      <c r="E551" s="435"/>
      <c r="F551" s="435"/>
      <c r="G551" s="435"/>
      <c r="H551" s="435"/>
      <c r="I551" s="435"/>
      <c r="J551" s="435"/>
      <c r="K551" s="435"/>
      <c r="L551" s="435"/>
      <c r="M551" s="435"/>
      <c r="N551" s="435"/>
      <c r="O551" s="435"/>
      <c r="P551" s="435"/>
      <c r="Q551" s="435"/>
      <c r="R551" s="589"/>
      <c r="S551" s="452">
        <v>4</v>
      </c>
      <c r="T551" s="452"/>
      <c r="U551" s="452"/>
      <c r="V551" s="452"/>
      <c r="W551" s="452"/>
      <c r="X551" s="452"/>
      <c r="Y551" s="452"/>
      <c r="Z551" s="454">
        <v>5.1030171588951969</v>
      </c>
      <c r="AA551" s="454"/>
      <c r="AB551" s="454"/>
      <c r="AC551" s="454"/>
      <c r="AD551" s="454"/>
      <c r="AE551" s="454"/>
      <c r="AF551" s="454"/>
      <c r="AG551" s="452">
        <v>3</v>
      </c>
      <c r="AH551" s="452"/>
      <c r="AI551" s="452"/>
      <c r="AJ551" s="452"/>
      <c r="AK551" s="452"/>
      <c r="AL551" s="452"/>
      <c r="AM551" s="452"/>
      <c r="AN551" s="454">
        <v>0</v>
      </c>
      <c r="AO551" s="454"/>
      <c r="AP551" s="454"/>
      <c r="EC551" s="109"/>
      <c r="ED551" s="109" t="str">
        <f t="shared" si="24"/>
        <v>Hurto a Vehículos</v>
      </c>
      <c r="EE551" s="109">
        <f t="shared" si="25"/>
        <v>3</v>
      </c>
      <c r="EF551" s="109"/>
    </row>
    <row r="552" spans="1:136" ht="14.25" customHeight="1" x14ac:dyDescent="0.35">
      <c r="D552" s="472" t="s">
        <v>264</v>
      </c>
      <c r="E552" s="435"/>
      <c r="F552" s="435"/>
      <c r="G552" s="435"/>
      <c r="H552" s="435"/>
      <c r="I552" s="435"/>
      <c r="J552" s="435"/>
      <c r="K552" s="435"/>
      <c r="L552" s="435"/>
      <c r="M552" s="435"/>
      <c r="N552" s="435"/>
      <c r="O552" s="435"/>
      <c r="P552" s="435"/>
      <c r="Q552" s="435"/>
      <c r="R552" s="589"/>
      <c r="S552" s="452">
        <v>26</v>
      </c>
      <c r="T552" s="452"/>
      <c r="U552" s="452"/>
      <c r="V552" s="452"/>
      <c r="W552" s="452"/>
      <c r="X552" s="452"/>
      <c r="Y552" s="452"/>
      <c r="Z552" s="454">
        <v>33.169611532818777</v>
      </c>
      <c r="AA552" s="454"/>
      <c r="AB552" s="454"/>
      <c r="AC552" s="454"/>
      <c r="AD552" s="454"/>
      <c r="AE552" s="454"/>
      <c r="AF552" s="454"/>
      <c r="AG552" s="452">
        <v>27</v>
      </c>
      <c r="AH552" s="452"/>
      <c r="AI552" s="452"/>
      <c r="AJ552" s="452"/>
      <c r="AK552" s="452"/>
      <c r="AL552" s="452"/>
      <c r="AM552" s="452"/>
      <c r="AN552" s="454">
        <v>0</v>
      </c>
      <c r="AO552" s="454"/>
      <c r="AP552" s="454"/>
      <c r="EC552" s="109"/>
      <c r="ED552" s="109" t="str">
        <f t="shared" si="24"/>
        <v>Hurto a Motocicletas</v>
      </c>
      <c r="EE552" s="109">
        <f t="shared" si="25"/>
        <v>27</v>
      </c>
      <c r="EF552" s="109"/>
    </row>
    <row r="553" spans="1:136" ht="14.25" customHeight="1" x14ac:dyDescent="0.35">
      <c r="D553" s="472" t="s">
        <v>262</v>
      </c>
      <c r="E553" s="435"/>
      <c r="F553" s="435"/>
      <c r="G553" s="435"/>
      <c r="H553" s="435"/>
      <c r="I553" s="435"/>
      <c r="J553" s="435"/>
      <c r="K553" s="435"/>
      <c r="L553" s="435"/>
      <c r="M553" s="435"/>
      <c r="N553" s="435"/>
      <c r="O553" s="435"/>
      <c r="P553" s="435"/>
      <c r="Q553" s="435"/>
      <c r="R553" s="589"/>
      <c r="S553" s="452">
        <v>256</v>
      </c>
      <c r="T553" s="452"/>
      <c r="U553" s="452"/>
      <c r="V553" s="452"/>
      <c r="W553" s="452"/>
      <c r="X553" s="452"/>
      <c r="Y553" s="452"/>
      <c r="Z553" s="454">
        <v>326.5930981692926</v>
      </c>
      <c r="AA553" s="454"/>
      <c r="AB553" s="454"/>
      <c r="AC553" s="454"/>
      <c r="AD553" s="454"/>
      <c r="AE553" s="454"/>
      <c r="AF553" s="454"/>
      <c r="AG553" s="452">
        <v>175</v>
      </c>
      <c r="AH553" s="452"/>
      <c r="AI553" s="452"/>
      <c r="AJ553" s="452"/>
      <c r="AK553" s="452"/>
      <c r="AL553" s="452"/>
      <c r="AM553" s="452"/>
      <c r="AN553" s="454">
        <f>(AG553/$AP$394)*100000</f>
        <v>224.71044454146229</v>
      </c>
      <c r="AO553" s="454"/>
      <c r="AP553" s="454"/>
      <c r="EC553" s="109"/>
      <c r="ED553" s="109" t="str">
        <f t="shared" si="24"/>
        <v>Hurto de Celulares</v>
      </c>
      <c r="EE553" s="109">
        <f t="shared" si="25"/>
        <v>175</v>
      </c>
      <c r="EF553" s="109"/>
    </row>
    <row r="554" spans="1:136" ht="14.25" customHeight="1" x14ac:dyDescent="0.35">
      <c r="D554" s="318" t="s">
        <v>265</v>
      </c>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c r="AB554" s="318"/>
      <c r="AC554" s="318"/>
      <c r="AD554" s="318"/>
      <c r="AE554" s="318"/>
      <c r="AF554" s="318"/>
      <c r="AG554" s="318"/>
      <c r="AH554" s="318"/>
      <c r="AI554" s="318"/>
      <c r="AJ554" s="318"/>
      <c r="AK554" s="318"/>
      <c r="AL554" s="318"/>
      <c r="AM554" s="318"/>
      <c r="AN554" s="318"/>
      <c r="AO554" s="318"/>
      <c r="AP554" s="318"/>
      <c r="AQ554" s="9"/>
      <c r="AR554" s="627" t="s">
        <v>265</v>
      </c>
      <c r="AS554" s="627"/>
      <c r="AT554" s="627"/>
      <c r="AU554" s="627"/>
      <c r="AV554" s="627"/>
      <c r="AW554" s="627"/>
      <c r="AX554" s="627"/>
      <c r="AY554" s="627"/>
      <c r="AZ554" s="627"/>
      <c r="BA554" s="627"/>
      <c r="BB554" s="627"/>
      <c r="BC554" s="627"/>
      <c r="BD554" s="627"/>
      <c r="BE554" s="627"/>
      <c r="BF554" s="627"/>
      <c r="BG554" s="627"/>
      <c r="BH554" s="627"/>
      <c r="BI554" s="627"/>
      <c r="BJ554" s="627"/>
      <c r="BK554" s="627"/>
      <c r="BL554" s="627"/>
      <c r="BM554" s="627"/>
      <c r="BN554" s="627"/>
      <c r="BO554" s="627"/>
      <c r="BP554" s="627"/>
      <c r="BQ554" s="627"/>
      <c r="BR554" s="627"/>
      <c r="BS554" s="627"/>
      <c r="BT554" s="627"/>
      <c r="BU554" s="627"/>
      <c r="BV554" s="627"/>
      <c r="BW554" s="627"/>
      <c r="BX554" s="627"/>
      <c r="BY554" s="627"/>
      <c r="BZ554" s="627"/>
      <c r="CA554" s="627"/>
      <c r="CB554" s="627"/>
      <c r="CC554" s="627"/>
      <c r="CD554" s="627"/>
      <c r="CE554" s="627"/>
      <c r="CF554" s="627"/>
      <c r="CG554" s="627"/>
      <c r="CH554" s="627"/>
      <c r="EC554" s="109"/>
      <c r="ED554" s="109"/>
      <c r="EE554" s="109"/>
      <c r="EF554" s="109"/>
    </row>
    <row r="555" spans="1:136" ht="14.25" customHeight="1" x14ac:dyDescent="0.35">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EC555" s="109"/>
      <c r="ED555" s="109"/>
      <c r="EE555" s="109"/>
      <c r="EF555" s="109"/>
    </row>
    <row r="556" spans="1:136" ht="14.25" customHeight="1" x14ac:dyDescent="0.35"/>
    <row r="557" spans="1:136" ht="14.25" customHeight="1" x14ac:dyDescent="0.35">
      <c r="A557" s="342"/>
      <c r="B557" s="342"/>
      <c r="C557" s="342"/>
      <c r="D557" s="342"/>
      <c r="E557" s="342"/>
      <c r="F557" s="342"/>
      <c r="G557" s="342"/>
      <c r="H557" s="342"/>
      <c r="I557" s="342"/>
      <c r="J557" s="342"/>
      <c r="K557" s="342"/>
      <c r="L557" s="342"/>
      <c r="M557" s="342"/>
      <c r="N557" s="342"/>
      <c r="O557" s="342"/>
      <c r="P557" s="342"/>
      <c r="Q557" s="342"/>
      <c r="R557" s="342"/>
      <c r="S557" s="342"/>
      <c r="T557" s="342"/>
      <c r="U557" s="342"/>
      <c r="V557" s="342"/>
      <c r="W557" s="342"/>
      <c r="X557" s="342"/>
      <c r="Y557" s="342"/>
      <c r="Z557" s="342"/>
      <c r="AA557" s="342"/>
      <c r="AB557" s="342"/>
      <c r="AC557" s="342"/>
      <c r="AD557" s="342"/>
      <c r="AE557" s="342"/>
      <c r="AF557" s="342"/>
      <c r="AG557" s="342"/>
      <c r="AH557" s="342"/>
      <c r="AI557" s="342"/>
      <c r="AJ557" s="342"/>
      <c r="AK557" s="342"/>
      <c r="AL557" s="342"/>
      <c r="AM557" s="342"/>
      <c r="AN557" s="342"/>
      <c r="AO557" s="342"/>
      <c r="AP557" s="342"/>
      <c r="AQ557" s="342"/>
      <c r="AR557" s="342"/>
      <c r="AS557" s="342"/>
      <c r="AT557" s="342"/>
      <c r="AU557" s="342"/>
      <c r="AV557" s="342"/>
      <c r="AW557" s="342"/>
      <c r="AX557" s="342"/>
      <c r="AY557" s="342"/>
      <c r="AZ557" s="342"/>
      <c r="BA557" s="342"/>
      <c r="BB557" s="342"/>
      <c r="BC557" s="342"/>
      <c r="BD557" s="342"/>
      <c r="BE557" s="342"/>
      <c r="BF557" s="342"/>
      <c r="BG557" s="342"/>
      <c r="BH557" s="342"/>
      <c r="BI557" s="342"/>
      <c r="BJ557" s="342"/>
      <c r="BK557" s="342"/>
      <c r="BL557" s="342"/>
      <c r="BM557" s="342"/>
      <c r="BN557" s="342"/>
      <c r="BO557" s="342"/>
      <c r="BP557" s="342"/>
      <c r="BQ557" s="342"/>
      <c r="BR557" s="342"/>
      <c r="BS557" s="342"/>
      <c r="BT557" s="342"/>
      <c r="BU557" s="342"/>
      <c r="BV557" s="342"/>
      <c r="BW557" s="342"/>
      <c r="BX557" s="342"/>
      <c r="BY557" s="342"/>
      <c r="BZ557" s="342"/>
      <c r="CA557" s="342"/>
      <c r="CB557" s="342"/>
      <c r="CC557" s="342"/>
      <c r="CD557" s="342"/>
      <c r="CE557" s="342"/>
      <c r="CF557" s="342"/>
      <c r="CG557" s="342"/>
      <c r="CH557" s="342"/>
      <c r="CI557" s="342"/>
      <c r="CJ557" s="342"/>
    </row>
    <row r="558" spans="1:136" ht="14.25" customHeight="1" x14ac:dyDescent="0.35">
      <c r="A558" s="342"/>
      <c r="B558" s="342"/>
      <c r="C558" s="342"/>
      <c r="D558" s="342"/>
      <c r="E558" s="342"/>
      <c r="F558" s="342"/>
      <c r="G558" s="342"/>
      <c r="H558" s="342"/>
      <c r="I558" s="342"/>
      <c r="J558" s="342"/>
      <c r="K558" s="342"/>
      <c r="L558" s="342"/>
      <c r="M558" s="342"/>
      <c r="N558" s="342"/>
      <c r="O558" s="342"/>
      <c r="P558" s="342"/>
      <c r="Q558" s="342"/>
      <c r="R558" s="342"/>
      <c r="S558" s="342"/>
      <c r="T558" s="342"/>
      <c r="U558" s="342"/>
      <c r="V558" s="342"/>
      <c r="W558" s="342"/>
      <c r="X558" s="342"/>
      <c r="Y558" s="342"/>
      <c r="Z558" s="342"/>
      <c r="AA558" s="342"/>
      <c r="AB558" s="342"/>
      <c r="AC558" s="342"/>
      <c r="AD558" s="342"/>
      <c r="AE558" s="342"/>
      <c r="AF558" s="342"/>
      <c r="AG558" s="342"/>
      <c r="AH558" s="342"/>
      <c r="AI558" s="342"/>
      <c r="AJ558" s="342"/>
      <c r="AK558" s="342"/>
      <c r="AL558" s="342"/>
      <c r="AM558" s="342"/>
      <c r="AN558" s="342"/>
      <c r="AO558" s="342"/>
      <c r="AP558" s="342"/>
      <c r="AQ558" s="342"/>
      <c r="AR558" s="342"/>
      <c r="AS558" s="342"/>
      <c r="AT558" s="342"/>
      <c r="AU558" s="342"/>
      <c r="AV558" s="342"/>
      <c r="AW558" s="342"/>
      <c r="AX558" s="342"/>
      <c r="AY558" s="342"/>
      <c r="AZ558" s="342"/>
      <c r="BA558" s="342"/>
      <c r="BB558" s="342"/>
      <c r="BC558" s="342"/>
      <c r="BD558" s="342"/>
      <c r="BE558" s="342"/>
      <c r="BF558" s="342"/>
      <c r="BG558" s="342"/>
      <c r="BH558" s="342"/>
      <c r="BI558" s="342"/>
      <c r="BJ558" s="342"/>
      <c r="BK558" s="342"/>
      <c r="BL558" s="342"/>
      <c r="BM558" s="342"/>
      <c r="BN558" s="342"/>
      <c r="BO558" s="342"/>
      <c r="BP558" s="342"/>
      <c r="BQ558" s="342"/>
      <c r="BR558" s="342"/>
      <c r="BS558" s="342"/>
      <c r="BT558" s="342"/>
      <c r="BU558" s="342"/>
      <c r="BV558" s="342"/>
      <c r="BW558" s="342"/>
      <c r="BX558" s="342"/>
      <c r="BY558" s="342"/>
      <c r="BZ558" s="342"/>
      <c r="CA558" s="342"/>
      <c r="CB558" s="342"/>
      <c r="CC558" s="342"/>
      <c r="CD558" s="342"/>
      <c r="CE558" s="342"/>
      <c r="CF558" s="342"/>
      <c r="CG558" s="342"/>
      <c r="CH558" s="342"/>
      <c r="CI558" s="342"/>
      <c r="CJ558" s="342"/>
    </row>
    <row r="559" spans="1:136" ht="14.25" customHeight="1" x14ac:dyDescent="0.35"/>
    <row r="560" spans="1:136" ht="14.25" customHeight="1" x14ac:dyDescent="0.35">
      <c r="D560" s="293" t="s">
        <v>243</v>
      </c>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c r="AH560" s="293"/>
      <c r="AI560" s="293"/>
      <c r="AJ560" s="293"/>
      <c r="AK560" s="293"/>
      <c r="AL560" s="293"/>
      <c r="AM560" s="293"/>
      <c r="AN560" s="293"/>
      <c r="AO560" s="293"/>
      <c r="AP560" s="293"/>
      <c r="AR560" s="530" t="s">
        <v>268</v>
      </c>
      <c r="AS560" s="530"/>
      <c r="AT560" s="530"/>
      <c r="AU560" s="530"/>
      <c r="AV560" s="530"/>
      <c r="AW560" s="530"/>
      <c r="AX560" s="530"/>
      <c r="AY560" s="530"/>
      <c r="AZ560" s="530"/>
      <c r="BA560" s="530"/>
      <c r="BB560" s="530"/>
      <c r="BC560" s="530"/>
      <c r="BD560" s="530"/>
      <c r="BE560" s="530"/>
      <c r="BF560" s="530"/>
      <c r="BG560" s="530"/>
      <c r="BH560" s="530"/>
      <c r="BI560" s="530"/>
      <c r="BJ560" s="530"/>
      <c r="BK560" s="530"/>
      <c r="BL560" s="530"/>
      <c r="BM560" s="530"/>
      <c r="BN560" s="530"/>
      <c r="BO560" s="530"/>
      <c r="BP560" s="530"/>
      <c r="BQ560" s="530"/>
      <c r="BR560" s="530"/>
      <c r="BS560" s="530"/>
      <c r="BT560" s="530"/>
      <c r="BU560" s="530"/>
      <c r="BV560" s="530"/>
      <c r="BW560" s="530"/>
      <c r="BX560" s="530"/>
      <c r="BY560" s="530"/>
      <c r="BZ560" s="530"/>
      <c r="CA560" s="530"/>
      <c r="CB560" s="530"/>
      <c r="CC560" s="530"/>
      <c r="CD560" s="530"/>
    </row>
    <row r="561" spans="4:88" ht="14.25" customHeight="1" x14ac:dyDescent="0.35">
      <c r="D561" s="294"/>
      <c r="E561" s="294"/>
      <c r="F561" s="294"/>
      <c r="G561" s="294"/>
      <c r="H561" s="294"/>
      <c r="I561" s="294"/>
      <c r="J561" s="294"/>
      <c r="K561" s="294"/>
      <c r="L561" s="294"/>
      <c r="M561" s="294"/>
      <c r="N561" s="294"/>
      <c r="O561" s="294"/>
      <c r="P561" s="294"/>
      <c r="Q561" s="294"/>
      <c r="R561" s="294"/>
      <c r="S561" s="294"/>
      <c r="T561" s="294"/>
      <c r="U561" s="294"/>
      <c r="V561" s="294"/>
      <c r="W561" s="294"/>
      <c r="X561" s="294"/>
      <c r="Y561" s="294"/>
      <c r="Z561" s="294"/>
      <c r="AA561" s="294"/>
      <c r="AB561" s="294"/>
      <c r="AC561" s="294"/>
      <c r="AD561" s="294"/>
      <c r="AE561" s="294"/>
      <c r="AF561" s="294"/>
      <c r="AG561" s="294"/>
      <c r="AH561" s="294"/>
      <c r="AI561" s="294"/>
      <c r="AJ561" s="294"/>
      <c r="AK561" s="294"/>
      <c r="AL561" s="294"/>
      <c r="AM561" s="294"/>
      <c r="AN561" s="294"/>
      <c r="AO561" s="294"/>
      <c r="AP561" s="294"/>
      <c r="AR561" s="530"/>
      <c r="AS561" s="530"/>
      <c r="AT561" s="530"/>
      <c r="AU561" s="530"/>
      <c r="AV561" s="530"/>
      <c r="AW561" s="530"/>
      <c r="AX561" s="530"/>
      <c r="AY561" s="530"/>
      <c r="AZ561" s="530"/>
      <c r="BA561" s="530"/>
      <c r="BB561" s="530"/>
      <c r="BC561" s="530"/>
      <c r="BD561" s="530"/>
      <c r="BE561" s="530"/>
      <c r="BF561" s="530"/>
      <c r="BG561" s="530"/>
      <c r="BH561" s="530"/>
      <c r="BI561" s="530"/>
      <c r="BJ561" s="530"/>
      <c r="BK561" s="530"/>
      <c r="BL561" s="530"/>
      <c r="BM561" s="530"/>
      <c r="BN561" s="530"/>
      <c r="BO561" s="530"/>
      <c r="BP561" s="530"/>
      <c r="BQ561" s="530"/>
      <c r="BR561" s="530"/>
      <c r="BS561" s="530"/>
      <c r="BT561" s="530"/>
      <c r="BU561" s="530"/>
      <c r="BV561" s="530"/>
      <c r="BW561" s="530"/>
      <c r="BX561" s="530"/>
      <c r="BY561" s="530"/>
      <c r="BZ561" s="530"/>
      <c r="CA561" s="530"/>
      <c r="CB561" s="530"/>
      <c r="CC561" s="530"/>
      <c r="CD561" s="530"/>
    </row>
    <row r="562" spans="4:88" ht="14.25" customHeight="1" x14ac:dyDescent="0.35">
      <c r="D562" s="418" t="s">
        <v>246</v>
      </c>
      <c r="E562" s="419"/>
      <c r="F562" s="419"/>
      <c r="G562" s="419"/>
      <c r="H562" s="419"/>
      <c r="I562" s="419"/>
      <c r="J562" s="419"/>
      <c r="K562" s="419"/>
      <c r="L562" s="419"/>
      <c r="M562" s="419"/>
      <c r="N562" s="419"/>
      <c r="O562" s="419"/>
      <c r="P562" s="419"/>
      <c r="Q562" s="420"/>
      <c r="R562" s="455" t="s">
        <v>247</v>
      </c>
      <c r="S562" s="456"/>
      <c r="T562" s="456"/>
      <c r="U562" s="456"/>
      <c r="V562" s="473"/>
      <c r="W562" s="455" t="s">
        <v>248</v>
      </c>
      <c r="X562" s="456"/>
      <c r="Y562" s="456"/>
      <c r="Z562" s="456"/>
      <c r="AA562" s="473"/>
      <c r="AB562" s="455" t="s">
        <v>249</v>
      </c>
      <c r="AC562" s="456"/>
      <c r="AD562" s="456"/>
      <c r="AE562" s="456"/>
      <c r="AF562" s="456"/>
      <c r="AG562" s="456"/>
      <c r="AH562" s="456"/>
      <c r="AI562" s="456"/>
      <c r="AJ562" s="473"/>
      <c r="AK562" s="455" t="s">
        <v>250</v>
      </c>
      <c r="AL562" s="456"/>
      <c r="AM562" s="456"/>
      <c r="AN562" s="456"/>
      <c r="AO562" s="456"/>
      <c r="AP562" s="456"/>
      <c r="AR562" s="418" t="s">
        <v>269</v>
      </c>
      <c r="AS562" s="419"/>
      <c r="AT562" s="419"/>
      <c r="AU562" s="419"/>
      <c r="AV562" s="419"/>
      <c r="AW562" s="419"/>
      <c r="AX562" s="419"/>
      <c r="AY562" s="419"/>
      <c r="AZ562" s="419"/>
      <c r="BA562" s="419"/>
      <c r="BB562" s="419"/>
      <c r="BC562" s="419"/>
      <c r="BD562" s="419"/>
      <c r="BE562" s="419"/>
      <c r="BF562" s="419"/>
      <c r="BG562" s="419"/>
      <c r="BH562" s="419"/>
      <c r="BI562" s="419"/>
      <c r="BJ562" s="419"/>
      <c r="BK562" s="419"/>
      <c r="BL562" s="419"/>
      <c r="BM562" s="419"/>
      <c r="BN562" s="419"/>
      <c r="BO562" s="419"/>
      <c r="BP562" s="419"/>
      <c r="BQ562" s="419"/>
      <c r="BR562" s="420"/>
      <c r="BS562" s="418" t="s">
        <v>270</v>
      </c>
      <c r="BT562" s="419"/>
      <c r="BU562" s="419"/>
      <c r="BV562" s="419"/>
      <c r="BW562" s="419"/>
      <c r="BX562" s="419"/>
      <c r="BY562" s="419"/>
      <c r="BZ562" s="419"/>
      <c r="CA562" s="420"/>
      <c r="CB562" s="418" t="s">
        <v>180</v>
      </c>
      <c r="CC562" s="419"/>
      <c r="CD562" s="419"/>
      <c r="CE562" s="419"/>
      <c r="CF562" s="419"/>
      <c r="CG562" s="419"/>
      <c r="CH562" s="419"/>
      <c r="CI562" s="419"/>
      <c r="CJ562" s="420"/>
    </row>
    <row r="563" spans="4:88" ht="14.25" customHeight="1" x14ac:dyDescent="0.35">
      <c r="D563" s="624"/>
      <c r="E563" s="697"/>
      <c r="F563" s="697"/>
      <c r="G563" s="697"/>
      <c r="H563" s="697"/>
      <c r="I563" s="697"/>
      <c r="J563" s="697"/>
      <c r="K563" s="697"/>
      <c r="L563" s="697"/>
      <c r="M563" s="697"/>
      <c r="N563" s="697"/>
      <c r="O563" s="697"/>
      <c r="P563" s="697"/>
      <c r="Q563" s="626"/>
      <c r="R563" s="457"/>
      <c r="S563" s="458"/>
      <c r="T563" s="458"/>
      <c r="U563" s="458"/>
      <c r="V563" s="474"/>
      <c r="W563" s="457"/>
      <c r="X563" s="458"/>
      <c r="Y563" s="458"/>
      <c r="Z563" s="458"/>
      <c r="AA563" s="474"/>
      <c r="AB563" s="457"/>
      <c r="AC563" s="458"/>
      <c r="AD563" s="458"/>
      <c r="AE563" s="458"/>
      <c r="AF563" s="458"/>
      <c r="AG563" s="458"/>
      <c r="AH563" s="458"/>
      <c r="AI563" s="458"/>
      <c r="AJ563" s="474"/>
      <c r="AK563" s="457"/>
      <c r="AL563" s="458"/>
      <c r="AM563" s="458"/>
      <c r="AN563" s="458"/>
      <c r="AO563" s="458"/>
      <c r="AP563" s="458"/>
      <c r="AR563" s="421"/>
      <c r="AS563" s="422"/>
      <c r="AT563" s="422"/>
      <c r="AU563" s="422"/>
      <c r="AV563" s="422"/>
      <c r="AW563" s="422"/>
      <c r="AX563" s="422"/>
      <c r="AY563" s="422"/>
      <c r="AZ563" s="422"/>
      <c r="BA563" s="422"/>
      <c r="BB563" s="422"/>
      <c r="BC563" s="422"/>
      <c r="BD563" s="422"/>
      <c r="BE563" s="422"/>
      <c r="BF563" s="422"/>
      <c r="BG563" s="422"/>
      <c r="BH563" s="422"/>
      <c r="BI563" s="422"/>
      <c r="BJ563" s="422"/>
      <c r="BK563" s="422"/>
      <c r="BL563" s="422"/>
      <c r="BM563" s="422"/>
      <c r="BN563" s="422"/>
      <c r="BO563" s="422"/>
      <c r="BP563" s="422"/>
      <c r="BQ563" s="422"/>
      <c r="BR563" s="423"/>
      <c r="BS563" s="421"/>
      <c r="BT563" s="422"/>
      <c r="BU563" s="422"/>
      <c r="BV563" s="422"/>
      <c r="BW563" s="422"/>
      <c r="BX563" s="422"/>
      <c r="BY563" s="422"/>
      <c r="BZ563" s="422"/>
      <c r="CA563" s="423"/>
      <c r="CB563" s="421"/>
      <c r="CC563" s="422"/>
      <c r="CD563" s="422"/>
      <c r="CE563" s="422"/>
      <c r="CF563" s="422"/>
      <c r="CG563" s="422"/>
      <c r="CH563" s="422"/>
      <c r="CI563" s="422"/>
      <c r="CJ563" s="423"/>
    </row>
    <row r="564" spans="4:88" ht="14.25" customHeight="1" x14ac:dyDescent="0.35">
      <c r="D564" s="624"/>
      <c r="E564" s="697"/>
      <c r="F564" s="697"/>
      <c r="G564" s="697"/>
      <c r="H564" s="697"/>
      <c r="I564" s="697"/>
      <c r="J564" s="697"/>
      <c r="K564" s="697"/>
      <c r="L564" s="697"/>
      <c r="M564" s="697"/>
      <c r="N564" s="697"/>
      <c r="O564" s="697"/>
      <c r="P564" s="697"/>
      <c r="Q564" s="626"/>
      <c r="R564" s="457"/>
      <c r="S564" s="458"/>
      <c r="T564" s="458"/>
      <c r="U564" s="458"/>
      <c r="V564" s="474"/>
      <c r="W564" s="457"/>
      <c r="X564" s="458"/>
      <c r="Y564" s="458"/>
      <c r="Z564" s="458"/>
      <c r="AA564" s="474"/>
      <c r="AB564" s="457"/>
      <c r="AC564" s="458"/>
      <c r="AD564" s="458"/>
      <c r="AE564" s="458"/>
      <c r="AF564" s="458"/>
      <c r="AG564" s="458"/>
      <c r="AH564" s="458"/>
      <c r="AI564" s="458"/>
      <c r="AJ564" s="474"/>
      <c r="AK564" s="457"/>
      <c r="AL564" s="458"/>
      <c r="AM564" s="458"/>
      <c r="AN564" s="458"/>
      <c r="AO564" s="458"/>
      <c r="AP564" s="458"/>
      <c r="AR564" s="469"/>
      <c r="AS564" s="469"/>
      <c r="AT564" s="469"/>
      <c r="AU564" s="469"/>
      <c r="AV564" s="469"/>
      <c r="AW564" s="469"/>
      <c r="AX564" s="469"/>
      <c r="AY564" s="469"/>
      <c r="AZ564" s="469"/>
      <c r="BA564" s="469"/>
      <c r="BB564" s="469"/>
      <c r="BC564" s="469"/>
      <c r="BD564" s="469"/>
      <c r="BE564" s="469"/>
      <c r="BF564" s="469"/>
      <c r="BG564" s="469"/>
      <c r="BH564" s="469"/>
      <c r="BI564" s="469"/>
      <c r="BJ564" s="469"/>
      <c r="BK564" s="469"/>
      <c r="BL564" s="469"/>
      <c r="BM564" s="469"/>
      <c r="BN564" s="469"/>
      <c r="BO564" s="469"/>
      <c r="BP564" s="469"/>
      <c r="BQ564" s="469"/>
      <c r="BR564" s="469"/>
      <c r="BS564" s="468"/>
      <c r="BT564" s="469"/>
      <c r="BU564" s="469"/>
      <c r="BV564" s="469"/>
      <c r="BW564" s="469"/>
      <c r="BX564" s="469"/>
      <c r="BY564" s="469"/>
      <c r="BZ564" s="469"/>
      <c r="CA564" s="469"/>
      <c r="CB564" s="453"/>
      <c r="CC564" s="453"/>
      <c r="CD564" s="453"/>
      <c r="CE564" s="453"/>
      <c r="CF564" s="453"/>
      <c r="CG564" s="453"/>
      <c r="CH564" s="453"/>
      <c r="CI564" s="453"/>
      <c r="CJ564" s="453"/>
    </row>
    <row r="565" spans="4:88" ht="14.25" customHeight="1" x14ac:dyDescent="0.35">
      <c r="D565" s="421"/>
      <c r="E565" s="422"/>
      <c r="F565" s="422"/>
      <c r="G565" s="422"/>
      <c r="H565" s="422"/>
      <c r="I565" s="422"/>
      <c r="J565" s="422"/>
      <c r="K565" s="422"/>
      <c r="L565" s="422"/>
      <c r="M565" s="422"/>
      <c r="N565" s="422"/>
      <c r="O565" s="422"/>
      <c r="P565" s="422"/>
      <c r="Q565" s="423"/>
      <c r="R565" s="457"/>
      <c r="S565" s="458"/>
      <c r="T565" s="458"/>
      <c r="U565" s="458"/>
      <c r="V565" s="474"/>
      <c r="W565" s="457"/>
      <c r="X565" s="458"/>
      <c r="Y565" s="458"/>
      <c r="Z565" s="458"/>
      <c r="AA565" s="474"/>
      <c r="AB565" s="457"/>
      <c r="AC565" s="458"/>
      <c r="AD565" s="458"/>
      <c r="AE565" s="458"/>
      <c r="AF565" s="458"/>
      <c r="AG565" s="458"/>
      <c r="AH565" s="458"/>
      <c r="AI565" s="458"/>
      <c r="AJ565" s="474"/>
      <c r="AK565" s="457"/>
      <c r="AL565" s="458"/>
      <c r="AM565" s="458"/>
      <c r="AN565" s="458"/>
      <c r="AO565" s="458"/>
      <c r="AP565" s="458"/>
      <c r="AR565" s="469"/>
      <c r="AS565" s="469"/>
      <c r="AT565" s="469"/>
      <c r="AU565" s="469"/>
      <c r="AV565" s="469"/>
      <c r="AW565" s="469"/>
      <c r="AX565" s="469"/>
      <c r="AY565" s="469"/>
      <c r="AZ565" s="469"/>
      <c r="BA565" s="469"/>
      <c r="BB565" s="469"/>
      <c r="BC565" s="469"/>
      <c r="BD565" s="469"/>
      <c r="BE565" s="469"/>
      <c r="BF565" s="469"/>
      <c r="BG565" s="469"/>
      <c r="BH565" s="469"/>
      <c r="BI565" s="469"/>
      <c r="BJ565" s="469"/>
      <c r="BK565" s="469"/>
      <c r="BL565" s="469"/>
      <c r="BM565" s="469"/>
      <c r="BN565" s="469"/>
      <c r="BO565" s="469"/>
      <c r="BP565" s="469"/>
      <c r="BQ565" s="469"/>
      <c r="BR565" s="469"/>
      <c r="BS565" s="468"/>
      <c r="BT565" s="469"/>
      <c r="BU565" s="469"/>
      <c r="BV565" s="469"/>
      <c r="BW565" s="469"/>
      <c r="BX565" s="469"/>
      <c r="BY565" s="469"/>
      <c r="BZ565" s="469"/>
      <c r="CA565" s="469"/>
      <c r="CB565" s="453"/>
      <c r="CC565" s="453"/>
      <c r="CD565" s="453"/>
      <c r="CE565" s="453"/>
      <c r="CF565" s="453"/>
      <c r="CG565" s="453"/>
      <c r="CH565" s="453"/>
      <c r="CI565" s="453"/>
      <c r="CJ565" s="453"/>
    </row>
    <row r="566" spans="4:88" ht="14.25" customHeight="1" x14ac:dyDescent="0.35">
      <c r="D566" s="385" t="s">
        <v>244</v>
      </c>
      <c r="E566" s="385"/>
      <c r="F566" s="385"/>
      <c r="G566" s="385"/>
      <c r="H566" s="385"/>
      <c r="I566" s="385" t="s">
        <v>245</v>
      </c>
      <c r="J566" s="385"/>
      <c r="K566" s="385"/>
      <c r="L566" s="385"/>
      <c r="M566" s="385"/>
      <c r="N566" s="385"/>
      <c r="O566" s="385"/>
      <c r="P566" s="385"/>
      <c r="Q566" s="385"/>
      <c r="R566" s="457"/>
      <c r="S566" s="458"/>
      <c r="T566" s="458"/>
      <c r="U566" s="458"/>
      <c r="V566" s="474"/>
      <c r="W566" s="457"/>
      <c r="X566" s="458"/>
      <c r="Y566" s="458"/>
      <c r="Z566" s="458"/>
      <c r="AA566" s="474"/>
      <c r="AB566" s="457"/>
      <c r="AC566" s="458"/>
      <c r="AD566" s="458"/>
      <c r="AE566" s="458"/>
      <c r="AF566" s="458"/>
      <c r="AG566" s="458"/>
      <c r="AH566" s="458"/>
      <c r="AI566" s="458"/>
      <c r="AJ566" s="474"/>
      <c r="AK566" s="457"/>
      <c r="AL566" s="458"/>
      <c r="AM566" s="458"/>
      <c r="AN566" s="458"/>
      <c r="AO566" s="458"/>
      <c r="AP566" s="458"/>
      <c r="AR566" s="469"/>
      <c r="AS566" s="469"/>
      <c r="AT566" s="469"/>
      <c r="AU566" s="469"/>
      <c r="AV566" s="469"/>
      <c r="AW566" s="469"/>
      <c r="AX566" s="469"/>
      <c r="AY566" s="469"/>
      <c r="AZ566" s="469"/>
      <c r="BA566" s="469"/>
      <c r="BB566" s="469"/>
      <c r="BC566" s="469"/>
      <c r="BD566" s="469"/>
      <c r="BE566" s="469"/>
      <c r="BF566" s="469"/>
      <c r="BG566" s="469"/>
      <c r="BH566" s="469"/>
      <c r="BI566" s="469"/>
      <c r="BJ566" s="469"/>
      <c r="BK566" s="469"/>
      <c r="BL566" s="469"/>
      <c r="BM566" s="469"/>
      <c r="BN566" s="469"/>
      <c r="BO566" s="469"/>
      <c r="BP566" s="469"/>
      <c r="BQ566" s="469"/>
      <c r="BR566" s="469"/>
      <c r="BS566" s="468"/>
      <c r="BT566" s="469"/>
      <c r="BU566" s="469"/>
      <c r="BV566" s="469"/>
      <c r="BW566" s="469"/>
      <c r="BX566" s="469"/>
      <c r="BY566" s="469"/>
      <c r="BZ566" s="469"/>
      <c r="CA566" s="469"/>
      <c r="CB566" s="453"/>
      <c r="CC566" s="453"/>
      <c r="CD566" s="453"/>
      <c r="CE566" s="453"/>
      <c r="CF566" s="453"/>
      <c r="CG566" s="453"/>
      <c r="CH566" s="453"/>
      <c r="CI566" s="453"/>
      <c r="CJ566" s="453"/>
    </row>
    <row r="567" spans="4:88" ht="14.25" customHeight="1" x14ac:dyDescent="0.35">
      <c r="D567" s="385"/>
      <c r="E567" s="385"/>
      <c r="F567" s="385"/>
      <c r="G567" s="385"/>
      <c r="H567" s="385"/>
      <c r="I567" s="385"/>
      <c r="J567" s="385"/>
      <c r="K567" s="385"/>
      <c r="L567" s="385"/>
      <c r="M567" s="385"/>
      <c r="N567" s="385"/>
      <c r="O567" s="385"/>
      <c r="P567" s="385"/>
      <c r="Q567" s="385"/>
      <c r="R567" s="457"/>
      <c r="S567" s="458"/>
      <c r="T567" s="458"/>
      <c r="U567" s="458"/>
      <c r="V567" s="474"/>
      <c r="W567" s="457"/>
      <c r="X567" s="458"/>
      <c r="Y567" s="458"/>
      <c r="Z567" s="458"/>
      <c r="AA567" s="474"/>
      <c r="AB567" s="457"/>
      <c r="AC567" s="458"/>
      <c r="AD567" s="458"/>
      <c r="AE567" s="458"/>
      <c r="AF567" s="458"/>
      <c r="AG567" s="458"/>
      <c r="AH567" s="458"/>
      <c r="AI567" s="458"/>
      <c r="AJ567" s="474"/>
      <c r="AK567" s="457"/>
      <c r="AL567" s="458"/>
      <c r="AM567" s="458"/>
      <c r="AN567" s="458"/>
      <c r="AO567" s="458"/>
      <c r="AP567" s="458"/>
      <c r="AR567" s="469"/>
      <c r="AS567" s="469"/>
      <c r="AT567" s="469"/>
      <c r="AU567" s="469"/>
      <c r="AV567" s="469"/>
      <c r="AW567" s="469"/>
      <c r="AX567" s="469"/>
      <c r="AY567" s="469"/>
      <c r="AZ567" s="469"/>
      <c r="BA567" s="469"/>
      <c r="BB567" s="469"/>
      <c r="BC567" s="469"/>
      <c r="BD567" s="469"/>
      <c r="BE567" s="469"/>
      <c r="BF567" s="469"/>
      <c r="BG567" s="469"/>
      <c r="BH567" s="469"/>
      <c r="BI567" s="469"/>
      <c r="BJ567" s="469"/>
      <c r="BK567" s="469"/>
      <c r="BL567" s="469"/>
      <c r="BM567" s="469"/>
      <c r="BN567" s="469"/>
      <c r="BO567" s="469"/>
      <c r="BP567" s="469"/>
      <c r="BQ567" s="469"/>
      <c r="BR567" s="469"/>
      <c r="BS567" s="468"/>
      <c r="BT567" s="469"/>
      <c r="BU567" s="469"/>
      <c r="BV567" s="469"/>
      <c r="BW567" s="469"/>
      <c r="BX567" s="469"/>
      <c r="BY567" s="469"/>
      <c r="BZ567" s="469"/>
      <c r="CA567" s="469"/>
      <c r="CB567" s="453"/>
      <c r="CC567" s="453"/>
      <c r="CD567" s="453"/>
      <c r="CE567" s="453"/>
      <c r="CF567" s="453"/>
      <c r="CG567" s="453"/>
      <c r="CH567" s="453"/>
      <c r="CI567" s="453"/>
      <c r="CJ567" s="453"/>
    </row>
    <row r="568" spans="4:88" ht="14.25" customHeight="1" x14ac:dyDescent="0.35">
      <c r="D568" s="385"/>
      <c r="E568" s="385"/>
      <c r="F568" s="385"/>
      <c r="G568" s="385"/>
      <c r="H568" s="385"/>
      <c r="I568" s="385"/>
      <c r="J568" s="385"/>
      <c r="K568" s="385"/>
      <c r="L568" s="385"/>
      <c r="M568" s="385"/>
      <c r="N568" s="385"/>
      <c r="O568" s="385"/>
      <c r="P568" s="385"/>
      <c r="Q568" s="385"/>
      <c r="R568" s="459"/>
      <c r="S568" s="460"/>
      <c r="T568" s="460"/>
      <c r="U568" s="460"/>
      <c r="V568" s="475"/>
      <c r="W568" s="459"/>
      <c r="X568" s="460"/>
      <c r="Y568" s="460"/>
      <c r="Z568" s="460"/>
      <c r="AA568" s="475"/>
      <c r="AB568" s="459"/>
      <c r="AC568" s="460"/>
      <c r="AD568" s="460"/>
      <c r="AE568" s="460"/>
      <c r="AF568" s="460"/>
      <c r="AG568" s="460"/>
      <c r="AH568" s="460"/>
      <c r="AI568" s="460"/>
      <c r="AJ568" s="475"/>
      <c r="AK568" s="459"/>
      <c r="AL568" s="460"/>
      <c r="AM568" s="460"/>
      <c r="AN568" s="460"/>
      <c r="AO568" s="460"/>
      <c r="AP568" s="460"/>
      <c r="AR568" s="469"/>
      <c r="AS568" s="469"/>
      <c r="AT568" s="469"/>
      <c r="AU568" s="469"/>
      <c r="AV568" s="469"/>
      <c r="AW568" s="469"/>
      <c r="AX568" s="469"/>
      <c r="AY568" s="469"/>
      <c r="AZ568" s="469"/>
      <c r="BA568" s="469"/>
      <c r="BB568" s="469"/>
      <c r="BC568" s="469"/>
      <c r="BD568" s="469"/>
      <c r="BE568" s="469"/>
      <c r="BF568" s="469"/>
      <c r="BG568" s="469"/>
      <c r="BH568" s="469"/>
      <c r="BI568" s="469"/>
      <c r="BJ568" s="469"/>
      <c r="BK568" s="469"/>
      <c r="BL568" s="469"/>
      <c r="BM568" s="469"/>
      <c r="BN568" s="469"/>
      <c r="BO568" s="469"/>
      <c r="BP568" s="469"/>
      <c r="BQ568" s="469"/>
      <c r="BR568" s="469"/>
      <c r="BS568" s="468"/>
      <c r="BT568" s="469"/>
      <c r="BU568" s="469"/>
      <c r="BV568" s="469"/>
      <c r="BW568" s="469"/>
      <c r="BX568" s="469"/>
      <c r="BY568" s="469"/>
      <c r="BZ568" s="469"/>
      <c r="CA568" s="469"/>
      <c r="CB568" s="453"/>
      <c r="CC568" s="453"/>
      <c r="CD568" s="453"/>
      <c r="CE568" s="453"/>
      <c r="CF568" s="453"/>
      <c r="CG568" s="453"/>
      <c r="CH568" s="453"/>
      <c r="CI568" s="453"/>
      <c r="CJ568" s="453"/>
    </row>
    <row r="569" spans="4:88" ht="14.25" customHeight="1" x14ac:dyDescent="0.35">
      <c r="D569" s="270" t="s">
        <v>997</v>
      </c>
      <c r="E569" s="271"/>
      <c r="F569" s="271"/>
      <c r="G569" s="271"/>
      <c r="H569" s="272"/>
      <c r="I569" s="400"/>
      <c r="J569" s="401"/>
      <c r="K569" s="401"/>
      <c r="L569" s="401"/>
      <c r="M569" s="401"/>
      <c r="N569" s="401"/>
      <c r="O569" s="401"/>
      <c r="P569" s="401"/>
      <c r="Q569" s="402"/>
      <c r="R569" s="659">
        <v>2</v>
      </c>
      <c r="S569" s="660"/>
      <c r="T569" s="660"/>
      <c r="U569" s="660"/>
      <c r="V569" s="661"/>
      <c r="W569" s="659">
        <v>15</v>
      </c>
      <c r="X569" s="660"/>
      <c r="Y569" s="660"/>
      <c r="Z569" s="660"/>
      <c r="AA569" s="661"/>
      <c r="AB569" s="659">
        <v>5</v>
      </c>
      <c r="AC569" s="660"/>
      <c r="AD569" s="660"/>
      <c r="AE569" s="660"/>
      <c r="AF569" s="660"/>
      <c r="AG569" s="660"/>
      <c r="AH569" s="660"/>
      <c r="AI569" s="660"/>
      <c r="AJ569" s="661"/>
      <c r="AK569" s="659">
        <v>10</v>
      </c>
      <c r="AL569" s="660"/>
      <c r="AM569" s="660"/>
      <c r="AN569" s="660"/>
      <c r="AO569" s="660"/>
      <c r="AP569" s="660"/>
      <c r="AR569" s="469"/>
      <c r="AS569" s="469"/>
      <c r="AT569" s="469"/>
      <c r="AU569" s="469"/>
      <c r="AV569" s="469"/>
      <c r="AW569" s="469"/>
      <c r="AX569" s="469"/>
      <c r="AY569" s="469"/>
      <c r="AZ569" s="469"/>
      <c r="BA569" s="469"/>
      <c r="BB569" s="469"/>
      <c r="BC569" s="469"/>
      <c r="BD569" s="469"/>
      <c r="BE569" s="469"/>
      <c r="BF569" s="469"/>
      <c r="BG569" s="469"/>
      <c r="BH569" s="469"/>
      <c r="BI569" s="469"/>
      <c r="BJ569" s="469"/>
      <c r="BK569" s="469"/>
      <c r="BL569" s="469"/>
      <c r="BM569" s="469"/>
      <c r="BN569" s="469"/>
      <c r="BO569" s="469"/>
      <c r="BP569" s="469"/>
      <c r="BQ569" s="469"/>
      <c r="BR569" s="469"/>
      <c r="BS569" s="468"/>
      <c r="BT569" s="469"/>
      <c r="BU569" s="469"/>
      <c r="BV569" s="469"/>
      <c r="BW569" s="469"/>
      <c r="BX569" s="469"/>
      <c r="BY569" s="469"/>
      <c r="BZ569" s="469"/>
      <c r="CA569" s="469"/>
      <c r="CB569" s="453"/>
      <c r="CC569" s="453"/>
      <c r="CD569" s="453"/>
      <c r="CE569" s="453"/>
      <c r="CF569" s="453"/>
      <c r="CG569" s="453"/>
      <c r="CH569" s="453"/>
      <c r="CI569" s="453"/>
      <c r="CJ569" s="453"/>
    </row>
    <row r="570" spans="4:88" ht="14.25" customHeight="1" x14ac:dyDescent="0.35">
      <c r="D570" s="273"/>
      <c r="E570" s="274"/>
      <c r="F570" s="274"/>
      <c r="G570" s="274"/>
      <c r="H570" s="275"/>
      <c r="I570" s="403"/>
      <c r="J570" s="404"/>
      <c r="K570" s="404"/>
      <c r="L570" s="404"/>
      <c r="M570" s="404"/>
      <c r="N570" s="404"/>
      <c r="O570" s="404"/>
      <c r="P570" s="404"/>
      <c r="Q570" s="405"/>
      <c r="R570" s="694"/>
      <c r="S570" s="695"/>
      <c r="T570" s="695"/>
      <c r="U570" s="695"/>
      <c r="V570" s="696"/>
      <c r="W570" s="694"/>
      <c r="X570" s="695"/>
      <c r="Y570" s="695"/>
      <c r="Z570" s="695"/>
      <c r="AA570" s="696"/>
      <c r="AB570" s="694"/>
      <c r="AC570" s="695"/>
      <c r="AD570" s="695"/>
      <c r="AE570" s="695"/>
      <c r="AF570" s="695"/>
      <c r="AG570" s="695"/>
      <c r="AH570" s="695"/>
      <c r="AI570" s="695"/>
      <c r="AJ570" s="696"/>
      <c r="AK570" s="694"/>
      <c r="AL570" s="695"/>
      <c r="AM570" s="695"/>
      <c r="AN570" s="695"/>
      <c r="AO570" s="695"/>
      <c r="AP570" s="695"/>
      <c r="AR570" s="469"/>
      <c r="AS570" s="469"/>
      <c r="AT570" s="469"/>
      <c r="AU570" s="469"/>
      <c r="AV570" s="469"/>
      <c r="AW570" s="469"/>
      <c r="AX570" s="469"/>
      <c r="AY570" s="469"/>
      <c r="AZ570" s="469"/>
      <c r="BA570" s="469"/>
      <c r="BB570" s="469"/>
      <c r="BC570" s="469"/>
      <c r="BD570" s="469"/>
      <c r="BE570" s="469"/>
      <c r="BF570" s="469"/>
      <c r="BG570" s="469"/>
      <c r="BH570" s="469"/>
      <c r="BI570" s="469"/>
      <c r="BJ570" s="469"/>
      <c r="BK570" s="469"/>
      <c r="BL570" s="469"/>
      <c r="BM570" s="469"/>
      <c r="BN570" s="469"/>
      <c r="BO570" s="469"/>
      <c r="BP570" s="469"/>
      <c r="BQ570" s="469"/>
      <c r="BR570" s="469"/>
      <c r="BS570" s="468"/>
      <c r="BT570" s="469"/>
      <c r="BU570" s="469"/>
      <c r="BV570" s="469"/>
      <c r="BW570" s="469"/>
      <c r="BX570" s="469"/>
      <c r="BY570" s="469"/>
      <c r="BZ570" s="469"/>
      <c r="CA570" s="469"/>
      <c r="CB570" s="453"/>
      <c r="CC570" s="453"/>
      <c r="CD570" s="453"/>
      <c r="CE570" s="453"/>
      <c r="CF570" s="453"/>
      <c r="CG570" s="453"/>
      <c r="CH570" s="453"/>
      <c r="CI570" s="453"/>
      <c r="CJ570" s="453"/>
    </row>
    <row r="571" spans="4:88" ht="14.25" customHeight="1" x14ac:dyDescent="0.35">
      <c r="D571" s="263"/>
      <c r="E571" s="263"/>
      <c r="F571" s="263"/>
      <c r="G571" s="263"/>
      <c r="H571" s="263"/>
      <c r="I571" s="392" t="s">
        <v>998</v>
      </c>
      <c r="J571" s="392"/>
      <c r="K571" s="392"/>
      <c r="L571" s="392"/>
      <c r="M571" s="392"/>
      <c r="N571" s="392"/>
      <c r="O571" s="392"/>
      <c r="P571" s="392"/>
      <c r="Q571" s="392"/>
      <c r="R571" s="575">
        <v>1</v>
      </c>
      <c r="S571" s="575"/>
      <c r="T571" s="575"/>
      <c r="U571" s="575"/>
      <c r="V571" s="575"/>
      <c r="W571" s="575">
        <v>1</v>
      </c>
      <c r="X571" s="575"/>
      <c r="Y571" s="575"/>
      <c r="Z571" s="575"/>
      <c r="AA571" s="575"/>
      <c r="AB571" s="575">
        <v>1</v>
      </c>
      <c r="AC571" s="575"/>
      <c r="AD571" s="575"/>
      <c r="AE571" s="575"/>
      <c r="AF571" s="575"/>
      <c r="AG571" s="575"/>
      <c r="AH571" s="575"/>
      <c r="AI571" s="575"/>
      <c r="AJ571" s="575"/>
      <c r="AK571" s="575">
        <v>2</v>
      </c>
      <c r="AL571" s="575"/>
      <c r="AM571" s="575"/>
      <c r="AN571" s="575"/>
      <c r="AO571" s="575"/>
      <c r="AP571" s="575"/>
      <c r="AR571" s="469"/>
      <c r="AS571" s="469"/>
      <c r="AT571" s="469"/>
      <c r="AU571" s="469"/>
      <c r="AV571" s="469"/>
      <c r="AW571" s="469"/>
      <c r="AX571" s="469"/>
      <c r="AY571" s="469"/>
      <c r="AZ571" s="469"/>
      <c r="BA571" s="469"/>
      <c r="BB571" s="469"/>
      <c r="BC571" s="469"/>
      <c r="BD571" s="469"/>
      <c r="BE571" s="469"/>
      <c r="BF571" s="469"/>
      <c r="BG571" s="469"/>
      <c r="BH571" s="469"/>
      <c r="BI571" s="469"/>
      <c r="BJ571" s="469"/>
      <c r="BK571" s="469"/>
      <c r="BL571" s="469"/>
      <c r="BM571" s="469"/>
      <c r="BN571" s="469"/>
      <c r="BO571" s="469"/>
      <c r="BP571" s="469"/>
      <c r="BQ571" s="469"/>
      <c r="BR571" s="469"/>
      <c r="BS571" s="468"/>
      <c r="BT571" s="469"/>
      <c r="BU571" s="469"/>
      <c r="BV571" s="469"/>
      <c r="BW571" s="469"/>
      <c r="BX571" s="469"/>
      <c r="BY571" s="469"/>
      <c r="BZ571" s="469"/>
      <c r="CA571" s="469"/>
      <c r="CB571" s="453"/>
      <c r="CC571" s="453"/>
      <c r="CD571" s="453"/>
      <c r="CE571" s="453"/>
      <c r="CF571" s="453"/>
      <c r="CG571" s="453"/>
      <c r="CH571" s="453"/>
      <c r="CI571" s="453"/>
      <c r="CJ571" s="453"/>
    </row>
    <row r="572" spans="4:88" ht="18" customHeight="1" x14ac:dyDescent="0.35">
      <c r="D572" s="263"/>
      <c r="E572" s="263"/>
      <c r="F572" s="263"/>
      <c r="G572" s="263"/>
      <c r="H572" s="263"/>
      <c r="I572" s="392"/>
      <c r="J572" s="392"/>
      <c r="K572" s="392"/>
      <c r="L572" s="392"/>
      <c r="M572" s="392"/>
      <c r="N572" s="392"/>
      <c r="O572" s="392"/>
      <c r="P572" s="392"/>
      <c r="Q572" s="392"/>
      <c r="R572" s="575"/>
      <c r="S572" s="575"/>
      <c r="T572" s="575"/>
      <c r="U572" s="575"/>
      <c r="V572" s="575"/>
      <c r="W572" s="575"/>
      <c r="X572" s="575"/>
      <c r="Y572" s="575"/>
      <c r="Z572" s="575"/>
      <c r="AA572" s="575"/>
      <c r="AB572" s="575"/>
      <c r="AC572" s="575"/>
      <c r="AD572" s="575"/>
      <c r="AE572" s="575"/>
      <c r="AF572" s="575"/>
      <c r="AG572" s="575"/>
      <c r="AH572" s="575"/>
      <c r="AI572" s="575"/>
      <c r="AJ572" s="575"/>
      <c r="AK572" s="575"/>
      <c r="AL572" s="575"/>
      <c r="AM572" s="575"/>
      <c r="AN572" s="575"/>
      <c r="AO572" s="575"/>
      <c r="AP572" s="575"/>
      <c r="AR572" s="469"/>
      <c r="AS572" s="469"/>
      <c r="AT572" s="469"/>
      <c r="AU572" s="469"/>
      <c r="AV572" s="469"/>
      <c r="AW572" s="469"/>
      <c r="AX572" s="469"/>
      <c r="AY572" s="469"/>
      <c r="AZ572" s="469"/>
      <c r="BA572" s="469"/>
      <c r="BB572" s="469"/>
      <c r="BC572" s="469"/>
      <c r="BD572" s="469"/>
      <c r="BE572" s="469"/>
      <c r="BF572" s="469"/>
      <c r="BG572" s="469"/>
      <c r="BH572" s="469"/>
      <c r="BI572" s="469"/>
      <c r="BJ572" s="469"/>
      <c r="BK572" s="469"/>
      <c r="BL572" s="469"/>
      <c r="BM572" s="469"/>
      <c r="BN572" s="469"/>
      <c r="BO572" s="469"/>
      <c r="BP572" s="469"/>
      <c r="BQ572" s="469"/>
      <c r="BR572" s="469"/>
      <c r="BS572" s="468"/>
      <c r="BT572" s="469"/>
      <c r="BU572" s="469"/>
      <c r="BV572" s="469"/>
      <c r="BW572" s="469"/>
      <c r="BX572" s="469"/>
      <c r="BY572" s="469"/>
      <c r="BZ572" s="469"/>
      <c r="CA572" s="469"/>
      <c r="CB572" s="453"/>
      <c r="CC572" s="453"/>
      <c r="CD572" s="453"/>
      <c r="CE572" s="453"/>
      <c r="CF572" s="453"/>
      <c r="CG572" s="453"/>
      <c r="CH572" s="453"/>
      <c r="CI572" s="453"/>
      <c r="CJ572" s="453"/>
    </row>
    <row r="573" spans="4:88" ht="14.25" customHeight="1" x14ac:dyDescent="0.35">
      <c r="D573" s="263"/>
      <c r="E573" s="263"/>
      <c r="F573" s="263"/>
      <c r="G573" s="263"/>
      <c r="H573" s="263"/>
      <c r="I573" s="392" t="s">
        <v>999</v>
      </c>
      <c r="J573" s="392"/>
      <c r="K573" s="392"/>
      <c r="L573" s="392"/>
      <c r="M573" s="392"/>
      <c r="N573" s="392"/>
      <c r="O573" s="392"/>
      <c r="P573" s="392"/>
      <c r="Q573" s="392"/>
      <c r="R573" s="575">
        <v>1</v>
      </c>
      <c r="S573" s="575"/>
      <c r="T573" s="575"/>
      <c r="U573" s="575"/>
      <c r="V573" s="575"/>
      <c r="W573" s="575">
        <v>1</v>
      </c>
      <c r="X573" s="575"/>
      <c r="Y573" s="575"/>
      <c r="Z573" s="575"/>
      <c r="AA573" s="575"/>
      <c r="AB573" s="575">
        <v>0</v>
      </c>
      <c r="AC573" s="575"/>
      <c r="AD573" s="575"/>
      <c r="AE573" s="575"/>
      <c r="AF573" s="575"/>
      <c r="AG573" s="575"/>
      <c r="AH573" s="575"/>
      <c r="AI573" s="575"/>
      <c r="AJ573" s="575"/>
      <c r="AK573" s="575">
        <v>1</v>
      </c>
      <c r="AL573" s="575"/>
      <c r="AM573" s="575"/>
      <c r="AN573" s="575"/>
      <c r="AO573" s="575"/>
      <c r="AP573" s="575"/>
      <c r="AR573" s="469"/>
      <c r="AS573" s="469"/>
      <c r="AT573" s="469"/>
      <c r="AU573" s="469"/>
      <c r="AV573" s="469"/>
      <c r="AW573" s="469"/>
      <c r="AX573" s="469"/>
      <c r="AY573" s="469"/>
      <c r="AZ573" s="469"/>
      <c r="BA573" s="469"/>
      <c r="BB573" s="469"/>
      <c r="BC573" s="469"/>
      <c r="BD573" s="469"/>
      <c r="BE573" s="469"/>
      <c r="BF573" s="469"/>
      <c r="BG573" s="469"/>
      <c r="BH573" s="469"/>
      <c r="BI573" s="469"/>
      <c r="BJ573" s="469"/>
      <c r="BK573" s="469"/>
      <c r="BL573" s="469"/>
      <c r="BM573" s="469"/>
      <c r="BN573" s="469"/>
      <c r="BO573" s="469"/>
      <c r="BP573" s="469"/>
      <c r="BQ573" s="469"/>
      <c r="BR573" s="469"/>
      <c r="BS573" s="469"/>
      <c r="BT573" s="469"/>
      <c r="BU573" s="469"/>
      <c r="BV573" s="469"/>
      <c r="BW573" s="469"/>
      <c r="BX573" s="469"/>
      <c r="BY573" s="469"/>
      <c r="BZ573" s="469"/>
      <c r="CA573" s="469"/>
      <c r="CB573" s="469"/>
      <c r="CC573" s="469"/>
      <c r="CD573" s="469"/>
      <c r="CE573" s="469"/>
      <c r="CF573" s="469"/>
      <c r="CG573" s="469"/>
      <c r="CH573" s="469"/>
      <c r="CI573" s="469"/>
      <c r="CJ573" s="469"/>
    </row>
    <row r="574" spans="4:88" ht="14.25" customHeight="1" x14ac:dyDescent="0.35">
      <c r="D574" s="263"/>
      <c r="E574" s="263"/>
      <c r="F574" s="263"/>
      <c r="G574" s="263"/>
      <c r="H574" s="263"/>
      <c r="I574" s="392"/>
      <c r="J574" s="392"/>
      <c r="K574" s="392"/>
      <c r="L574" s="392"/>
      <c r="M574" s="392"/>
      <c r="N574" s="392"/>
      <c r="O574" s="392"/>
      <c r="P574" s="392"/>
      <c r="Q574" s="392"/>
      <c r="R574" s="575"/>
      <c r="S574" s="575"/>
      <c r="T574" s="575"/>
      <c r="U574" s="575"/>
      <c r="V574" s="575"/>
      <c r="W574" s="575"/>
      <c r="X574" s="575"/>
      <c r="Y574" s="575"/>
      <c r="Z574" s="575"/>
      <c r="AA574" s="575"/>
      <c r="AB574" s="575"/>
      <c r="AC574" s="575"/>
      <c r="AD574" s="575"/>
      <c r="AE574" s="575"/>
      <c r="AF574" s="575"/>
      <c r="AG574" s="575"/>
      <c r="AH574" s="575"/>
      <c r="AI574" s="575"/>
      <c r="AJ574" s="575"/>
      <c r="AK574" s="575"/>
      <c r="AL574" s="575"/>
      <c r="AM574" s="575"/>
      <c r="AN574" s="575"/>
      <c r="AO574" s="575"/>
      <c r="AP574" s="575"/>
      <c r="AR574" s="469"/>
      <c r="AS574" s="469"/>
      <c r="AT574" s="469"/>
      <c r="AU574" s="469"/>
      <c r="AV574" s="469"/>
      <c r="AW574" s="469"/>
      <c r="AX574" s="469"/>
      <c r="AY574" s="469"/>
      <c r="AZ574" s="469"/>
      <c r="BA574" s="469"/>
      <c r="BB574" s="469"/>
      <c r="BC574" s="469"/>
      <c r="BD574" s="469"/>
      <c r="BE574" s="469"/>
      <c r="BF574" s="469"/>
      <c r="BG574" s="469"/>
      <c r="BH574" s="469"/>
      <c r="BI574" s="469"/>
      <c r="BJ574" s="469"/>
      <c r="BK574" s="469"/>
      <c r="BL574" s="469"/>
      <c r="BM574" s="469"/>
      <c r="BN574" s="469"/>
      <c r="BO574" s="469"/>
      <c r="BP574" s="469"/>
      <c r="BQ574" s="469"/>
      <c r="BR574" s="469"/>
      <c r="BS574" s="469"/>
      <c r="BT574" s="469"/>
      <c r="BU574" s="469"/>
      <c r="BV574" s="469"/>
      <c r="BW574" s="469"/>
      <c r="BX574" s="469"/>
      <c r="BY574" s="469"/>
      <c r="BZ574" s="469"/>
      <c r="CA574" s="469"/>
      <c r="CB574" s="469"/>
      <c r="CC574" s="469"/>
      <c r="CD574" s="469"/>
      <c r="CE574" s="469"/>
      <c r="CF574" s="469"/>
      <c r="CG574" s="469"/>
      <c r="CH574" s="469"/>
      <c r="CI574" s="469"/>
      <c r="CJ574" s="469"/>
    </row>
    <row r="575" spans="4:88" ht="14.25" customHeight="1" x14ac:dyDescent="0.35">
      <c r="D575" s="263"/>
      <c r="E575" s="263"/>
      <c r="F575" s="263"/>
      <c r="G575" s="263"/>
      <c r="H575" s="263"/>
      <c r="I575" s="392" t="s">
        <v>1000</v>
      </c>
      <c r="J575" s="392"/>
      <c r="K575" s="392"/>
      <c r="L575" s="392"/>
      <c r="M575" s="392"/>
      <c r="N575" s="392"/>
      <c r="O575" s="392"/>
      <c r="P575" s="392"/>
      <c r="Q575" s="392"/>
      <c r="R575" s="575">
        <v>1</v>
      </c>
      <c r="S575" s="575"/>
      <c r="T575" s="575"/>
      <c r="U575" s="575"/>
      <c r="V575" s="575"/>
      <c r="W575" s="575">
        <v>1</v>
      </c>
      <c r="X575" s="575"/>
      <c r="Y575" s="575"/>
      <c r="Z575" s="575"/>
      <c r="AA575" s="575"/>
      <c r="AB575" s="575">
        <v>1</v>
      </c>
      <c r="AC575" s="575"/>
      <c r="AD575" s="575"/>
      <c r="AE575" s="575"/>
      <c r="AF575" s="575"/>
      <c r="AG575" s="575"/>
      <c r="AH575" s="575"/>
      <c r="AI575" s="575"/>
      <c r="AJ575" s="575"/>
      <c r="AK575" s="575">
        <v>2</v>
      </c>
      <c r="AL575" s="575"/>
      <c r="AM575" s="575"/>
      <c r="AN575" s="575"/>
      <c r="AO575" s="575"/>
      <c r="AP575" s="575"/>
      <c r="AR575" s="469"/>
      <c r="AS575" s="469"/>
      <c r="AT575" s="469"/>
      <c r="AU575" s="469"/>
      <c r="AV575" s="469"/>
      <c r="AW575" s="469"/>
      <c r="AX575" s="469"/>
      <c r="AY575" s="469"/>
      <c r="AZ575" s="469"/>
      <c r="BA575" s="469"/>
      <c r="BB575" s="469"/>
      <c r="BC575" s="469"/>
      <c r="BD575" s="469"/>
      <c r="BE575" s="469"/>
      <c r="BF575" s="469"/>
      <c r="BG575" s="469"/>
      <c r="BH575" s="469"/>
      <c r="BI575" s="469"/>
      <c r="BJ575" s="469"/>
      <c r="BK575" s="469"/>
      <c r="BL575" s="469"/>
      <c r="BM575" s="469"/>
      <c r="BN575" s="469"/>
      <c r="BO575" s="469"/>
      <c r="BP575" s="469"/>
      <c r="BQ575" s="469"/>
      <c r="BR575" s="469"/>
      <c r="BS575" s="469"/>
      <c r="BT575" s="469"/>
      <c r="BU575" s="469"/>
      <c r="BV575" s="469"/>
      <c r="BW575" s="469"/>
      <c r="BX575" s="469"/>
      <c r="BY575" s="469"/>
      <c r="BZ575" s="469"/>
      <c r="CA575" s="469"/>
      <c r="CB575" s="469"/>
      <c r="CC575" s="469"/>
      <c r="CD575" s="469"/>
      <c r="CE575" s="469"/>
      <c r="CF575" s="469"/>
      <c r="CG575" s="469"/>
      <c r="CH575" s="469"/>
      <c r="CI575" s="469"/>
      <c r="CJ575" s="469"/>
    </row>
    <row r="576" spans="4:88" ht="14.25" customHeight="1" x14ac:dyDescent="0.35">
      <c r="D576" s="263"/>
      <c r="E576" s="263"/>
      <c r="F576" s="263"/>
      <c r="G576" s="263"/>
      <c r="H576" s="263"/>
      <c r="I576" s="392"/>
      <c r="J576" s="392"/>
      <c r="K576" s="392"/>
      <c r="L576" s="392"/>
      <c r="M576" s="392"/>
      <c r="N576" s="392"/>
      <c r="O576" s="392"/>
      <c r="P576" s="392"/>
      <c r="Q576" s="392"/>
      <c r="R576" s="575"/>
      <c r="S576" s="575"/>
      <c r="T576" s="575"/>
      <c r="U576" s="575"/>
      <c r="V576" s="575"/>
      <c r="W576" s="575"/>
      <c r="X576" s="575"/>
      <c r="Y576" s="575"/>
      <c r="Z576" s="575"/>
      <c r="AA576" s="575"/>
      <c r="AB576" s="575"/>
      <c r="AC576" s="575"/>
      <c r="AD576" s="575"/>
      <c r="AE576" s="575"/>
      <c r="AF576" s="575"/>
      <c r="AG576" s="575"/>
      <c r="AH576" s="575"/>
      <c r="AI576" s="575"/>
      <c r="AJ576" s="575"/>
      <c r="AK576" s="575"/>
      <c r="AL576" s="575"/>
      <c r="AM576" s="575"/>
      <c r="AN576" s="575"/>
      <c r="AO576" s="575"/>
      <c r="AP576" s="575"/>
      <c r="AR576" s="469"/>
      <c r="AS576" s="469"/>
      <c r="AT576" s="469"/>
      <c r="AU576" s="469"/>
      <c r="AV576" s="469"/>
      <c r="AW576" s="469"/>
      <c r="AX576" s="469"/>
      <c r="AY576" s="469"/>
      <c r="AZ576" s="469"/>
      <c r="BA576" s="469"/>
      <c r="BB576" s="469"/>
      <c r="BC576" s="469"/>
      <c r="BD576" s="469"/>
      <c r="BE576" s="469"/>
      <c r="BF576" s="469"/>
      <c r="BG576" s="469"/>
      <c r="BH576" s="469"/>
      <c r="BI576" s="469"/>
      <c r="BJ576" s="469"/>
      <c r="BK576" s="469"/>
      <c r="BL576" s="469"/>
      <c r="BM576" s="469"/>
      <c r="BN576" s="469"/>
      <c r="BO576" s="469"/>
      <c r="BP576" s="469"/>
      <c r="BQ576" s="469"/>
      <c r="BR576" s="469"/>
      <c r="BS576" s="469"/>
      <c r="BT576" s="469"/>
      <c r="BU576" s="469"/>
      <c r="BV576" s="469"/>
      <c r="BW576" s="469"/>
      <c r="BX576" s="469"/>
      <c r="BY576" s="469"/>
      <c r="BZ576" s="469"/>
      <c r="CA576" s="469"/>
      <c r="CB576" s="469"/>
      <c r="CC576" s="469"/>
      <c r="CD576" s="469"/>
      <c r="CE576" s="469"/>
      <c r="CF576" s="469"/>
      <c r="CG576" s="469"/>
      <c r="CH576" s="469"/>
      <c r="CI576" s="469"/>
      <c r="CJ576" s="469"/>
    </row>
    <row r="577" spans="3:98" ht="14.25" customHeight="1" x14ac:dyDescent="0.35">
      <c r="D577" s="263"/>
      <c r="E577" s="263"/>
      <c r="F577" s="263"/>
      <c r="G577" s="263"/>
      <c r="H577" s="263"/>
      <c r="I577" s="392" t="s">
        <v>1001</v>
      </c>
      <c r="J577" s="392"/>
      <c r="K577" s="392"/>
      <c r="L577" s="392"/>
      <c r="M577" s="392"/>
      <c r="N577" s="392"/>
      <c r="O577" s="392"/>
      <c r="P577" s="392"/>
      <c r="Q577" s="392"/>
      <c r="R577" s="575">
        <v>1</v>
      </c>
      <c r="S577" s="575"/>
      <c r="T577" s="575"/>
      <c r="U577" s="575"/>
      <c r="V577" s="575"/>
      <c r="W577" s="575">
        <v>1</v>
      </c>
      <c r="X577" s="575"/>
      <c r="Y577" s="575"/>
      <c r="Z577" s="575"/>
      <c r="AA577" s="575"/>
      <c r="AB577" s="575">
        <v>0</v>
      </c>
      <c r="AC577" s="575"/>
      <c r="AD577" s="575"/>
      <c r="AE577" s="575"/>
      <c r="AF577" s="575"/>
      <c r="AG577" s="575"/>
      <c r="AH577" s="575"/>
      <c r="AI577" s="575"/>
      <c r="AJ577" s="575"/>
      <c r="AK577" s="575">
        <v>1</v>
      </c>
      <c r="AL577" s="575"/>
      <c r="AM577" s="575"/>
      <c r="AN577" s="575"/>
      <c r="AO577" s="575"/>
      <c r="AP577" s="575"/>
      <c r="AR577" s="469"/>
      <c r="AS577" s="469"/>
      <c r="AT577" s="469"/>
      <c r="AU577" s="469"/>
      <c r="AV577" s="469"/>
      <c r="AW577" s="469"/>
      <c r="AX577" s="469"/>
      <c r="AY577" s="469"/>
      <c r="AZ577" s="469"/>
      <c r="BA577" s="469"/>
      <c r="BB577" s="469"/>
      <c r="BC577" s="469"/>
      <c r="BD577" s="469"/>
      <c r="BE577" s="469"/>
      <c r="BF577" s="469"/>
      <c r="BG577" s="469"/>
      <c r="BH577" s="469"/>
      <c r="BI577" s="469"/>
      <c r="BJ577" s="469"/>
      <c r="BK577" s="469"/>
      <c r="BL577" s="469"/>
      <c r="BM577" s="469"/>
      <c r="BN577" s="469"/>
      <c r="BO577" s="469"/>
      <c r="BP577" s="469"/>
      <c r="BQ577" s="469"/>
      <c r="BR577" s="469"/>
      <c r="BS577" s="469"/>
      <c r="BT577" s="469"/>
      <c r="BU577" s="469"/>
      <c r="BV577" s="469"/>
      <c r="BW577" s="469"/>
      <c r="BX577" s="469"/>
      <c r="BY577" s="469"/>
      <c r="BZ577" s="469"/>
      <c r="CA577" s="469"/>
      <c r="CB577" s="469"/>
      <c r="CC577" s="469"/>
      <c r="CD577" s="469"/>
      <c r="CE577" s="469"/>
      <c r="CF577" s="469"/>
      <c r="CG577" s="469"/>
      <c r="CH577" s="469"/>
      <c r="CI577" s="469"/>
      <c r="CJ577" s="469"/>
    </row>
    <row r="578" spans="3:98" ht="14.25" customHeight="1" x14ac:dyDescent="0.35">
      <c r="D578" s="263"/>
      <c r="E578" s="263"/>
      <c r="F578" s="263"/>
      <c r="G578" s="263"/>
      <c r="H578" s="263"/>
      <c r="I578" s="392"/>
      <c r="J578" s="392"/>
      <c r="K578" s="392"/>
      <c r="L578" s="392"/>
      <c r="M578" s="392"/>
      <c r="N578" s="392"/>
      <c r="O578" s="392"/>
      <c r="P578" s="392"/>
      <c r="Q578" s="392"/>
      <c r="R578" s="575"/>
      <c r="S578" s="575"/>
      <c r="T578" s="575"/>
      <c r="U578" s="575"/>
      <c r="V578" s="575"/>
      <c r="W578" s="575"/>
      <c r="X578" s="575"/>
      <c r="Y578" s="575"/>
      <c r="Z578" s="575"/>
      <c r="AA578" s="575"/>
      <c r="AB578" s="575"/>
      <c r="AC578" s="575"/>
      <c r="AD578" s="575"/>
      <c r="AE578" s="575"/>
      <c r="AF578" s="575"/>
      <c r="AG578" s="575"/>
      <c r="AH578" s="575"/>
      <c r="AI578" s="575"/>
      <c r="AJ578" s="575"/>
      <c r="AK578" s="575"/>
      <c r="AL578" s="575"/>
      <c r="AM578" s="575"/>
      <c r="AN578" s="575"/>
      <c r="AO578" s="575"/>
      <c r="AP578" s="575"/>
      <c r="AR578" s="629" t="s">
        <v>363</v>
      </c>
      <c r="AS578" s="629"/>
      <c r="AT578" s="629"/>
      <c r="AU578" s="629"/>
      <c r="AV578" s="629"/>
      <c r="AW578" s="629"/>
      <c r="AX578" s="629"/>
      <c r="AY578" s="629"/>
      <c r="AZ578" s="629"/>
      <c r="BA578" s="629"/>
      <c r="BB578" s="629"/>
      <c r="BC578" s="629"/>
      <c r="BD578" s="629"/>
      <c r="BE578" s="629"/>
      <c r="BF578" s="629"/>
      <c r="BG578" s="629"/>
      <c r="BH578" s="629"/>
      <c r="BI578" s="629"/>
      <c r="BJ578" s="629"/>
      <c r="BK578" s="629"/>
      <c r="BL578" s="629"/>
      <c r="BM578" s="629"/>
      <c r="BN578" s="629"/>
      <c r="BO578" s="629"/>
      <c r="BP578" s="629"/>
      <c r="BQ578" s="629"/>
      <c r="BR578" s="629"/>
      <c r="BS578" s="468">
        <f>SUM(BS564:CA577)</f>
        <v>0</v>
      </c>
      <c r="BT578" s="469"/>
      <c r="BU578" s="469"/>
      <c r="BV578" s="469"/>
      <c r="BW578" s="469"/>
      <c r="BX578" s="469"/>
      <c r="BY578" s="469"/>
      <c r="BZ578" s="469"/>
      <c r="CA578" s="469"/>
      <c r="CB578" s="468">
        <f>SUM(CB564:CJ577)</f>
        <v>0</v>
      </c>
      <c r="CC578" s="469"/>
      <c r="CD578" s="469"/>
      <c r="CE578" s="469"/>
      <c r="CF578" s="469"/>
      <c r="CG578" s="469"/>
      <c r="CH578" s="469"/>
      <c r="CI578" s="469"/>
      <c r="CJ578" s="469"/>
    </row>
    <row r="579" spans="3:98" ht="14.25" customHeight="1" x14ac:dyDescent="0.35">
      <c r="D579" s="318" t="s">
        <v>271</v>
      </c>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c r="AB579" s="318"/>
      <c r="AC579" s="318"/>
      <c r="AD579" s="318"/>
      <c r="AE579" s="318"/>
      <c r="AF579" s="318"/>
      <c r="AG579" s="318"/>
      <c r="AH579" s="318"/>
      <c r="AI579" s="318"/>
      <c r="AJ579" s="318"/>
      <c r="AK579" s="318"/>
      <c r="AL579" s="318"/>
      <c r="AM579" s="318"/>
      <c r="AN579" s="318"/>
      <c r="AO579" s="318"/>
      <c r="AP579" s="318"/>
      <c r="AR579" s="627" t="s">
        <v>271</v>
      </c>
      <c r="AS579" s="627"/>
      <c r="AT579" s="627"/>
      <c r="AU579" s="627"/>
      <c r="AV579" s="627"/>
      <c r="AW579" s="627"/>
      <c r="AX579" s="627"/>
      <c r="AY579" s="627"/>
      <c r="AZ579" s="627"/>
      <c r="BA579" s="627"/>
      <c r="BB579" s="627"/>
      <c r="BC579" s="627"/>
      <c r="BD579" s="627"/>
      <c r="BE579" s="627"/>
      <c r="BF579" s="627"/>
      <c r="BG579" s="627"/>
      <c r="BH579" s="627"/>
      <c r="BI579" s="627"/>
      <c r="BJ579" s="627"/>
      <c r="BK579" s="627"/>
      <c r="BL579" s="627"/>
      <c r="BM579" s="627"/>
      <c r="BN579" s="627"/>
      <c r="BO579" s="627"/>
      <c r="BP579" s="627"/>
      <c r="BQ579" s="627"/>
      <c r="BR579" s="627"/>
      <c r="BS579" s="627"/>
      <c r="BT579" s="627"/>
      <c r="BU579" s="627"/>
      <c r="BV579" s="627"/>
      <c r="BW579" s="627"/>
      <c r="BX579" s="627"/>
      <c r="BY579" s="627"/>
      <c r="BZ579" s="627"/>
      <c r="CA579" s="627"/>
      <c r="CB579" s="627"/>
      <c r="CC579" s="627"/>
      <c r="CD579" s="627"/>
      <c r="CE579" s="627"/>
      <c r="CF579" s="627"/>
      <c r="CG579" s="627"/>
      <c r="CH579" s="627"/>
      <c r="CI579" s="627"/>
      <c r="CJ579" s="627"/>
    </row>
    <row r="580" spans="3:98" ht="14.25" customHeight="1" x14ac:dyDescent="0.35"/>
    <row r="581" spans="3:98" ht="14.25" customHeight="1" x14ac:dyDescent="0.35">
      <c r="D581" s="293" t="s">
        <v>283</v>
      </c>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c r="AH581" s="293"/>
      <c r="AI581" s="293"/>
      <c r="AJ581" s="293"/>
      <c r="AK581" s="293"/>
      <c r="AL581" s="293"/>
      <c r="AM581" s="293"/>
      <c r="AN581" s="293"/>
      <c r="AO581" s="293"/>
      <c r="AP581" s="293"/>
      <c r="AR581" s="530" t="s">
        <v>284</v>
      </c>
      <c r="AS581" s="530"/>
      <c r="AT581" s="530"/>
      <c r="AU581" s="530"/>
      <c r="AV581" s="530"/>
      <c r="AW581" s="530"/>
      <c r="AX581" s="530"/>
      <c r="AY581" s="530"/>
      <c r="AZ581" s="530"/>
      <c r="BA581" s="530"/>
      <c r="BB581" s="530"/>
      <c r="BC581" s="530"/>
      <c r="BD581" s="530"/>
      <c r="BE581" s="530"/>
      <c r="BF581" s="530"/>
      <c r="BG581" s="530"/>
      <c r="BH581" s="530"/>
      <c r="BI581" s="530"/>
      <c r="BJ581" s="530"/>
      <c r="BK581" s="530"/>
      <c r="BL581" s="530"/>
      <c r="BM581" s="530"/>
      <c r="BN581" s="530"/>
      <c r="BO581" s="530"/>
      <c r="BP581" s="530"/>
      <c r="BQ581" s="530"/>
      <c r="BR581" s="530"/>
      <c r="BS581" s="530"/>
      <c r="BT581" s="530"/>
      <c r="BU581" s="530"/>
      <c r="BV581" s="530"/>
      <c r="BW581" s="530"/>
      <c r="BX581" s="530"/>
      <c r="BY581" s="530"/>
      <c r="BZ581" s="530"/>
      <c r="CA581" s="530"/>
      <c r="CB581" s="530"/>
      <c r="CC581" s="530"/>
      <c r="CD581" s="530"/>
      <c r="CE581" s="530"/>
      <c r="CF581" s="530"/>
      <c r="CG581" s="530"/>
      <c r="CH581" s="530"/>
      <c r="CI581" s="530"/>
      <c r="CJ581" s="530"/>
    </row>
    <row r="582" spans="3:98" ht="14.25" customHeight="1" x14ac:dyDescent="0.35">
      <c r="D582" s="294"/>
      <c r="E582" s="294"/>
      <c r="F582" s="294"/>
      <c r="G582" s="294"/>
      <c r="H582" s="294"/>
      <c r="I582" s="294"/>
      <c r="J582" s="294"/>
      <c r="K582" s="294"/>
      <c r="L582" s="294"/>
      <c r="M582" s="294"/>
      <c r="N582" s="294"/>
      <c r="O582" s="294"/>
      <c r="P582" s="294"/>
      <c r="Q582" s="294"/>
      <c r="R582" s="294"/>
      <c r="S582" s="294"/>
      <c r="T582" s="294"/>
      <c r="U582" s="294"/>
      <c r="V582" s="294"/>
      <c r="W582" s="294"/>
      <c r="X582" s="294"/>
      <c r="Y582" s="294"/>
      <c r="Z582" s="294"/>
      <c r="AA582" s="294"/>
      <c r="AB582" s="294"/>
      <c r="AC582" s="294"/>
      <c r="AD582" s="294"/>
      <c r="AE582" s="294"/>
      <c r="AF582" s="294"/>
      <c r="AG582" s="294"/>
      <c r="AH582" s="294"/>
      <c r="AI582" s="294"/>
      <c r="AJ582" s="294"/>
      <c r="AK582" s="294"/>
      <c r="AL582" s="294"/>
      <c r="AM582" s="294"/>
      <c r="AN582" s="294"/>
      <c r="AO582" s="294"/>
      <c r="AP582" s="294"/>
      <c r="AR582" s="530"/>
      <c r="AS582" s="530"/>
      <c r="AT582" s="530"/>
      <c r="AU582" s="530"/>
      <c r="AV582" s="530"/>
      <c r="AW582" s="530"/>
      <c r="AX582" s="530"/>
      <c r="AY582" s="530"/>
      <c r="AZ582" s="530"/>
      <c r="BA582" s="530"/>
      <c r="BB582" s="530"/>
      <c r="BC582" s="530"/>
      <c r="BD582" s="530"/>
      <c r="BE582" s="530"/>
      <c r="BF582" s="530"/>
      <c r="BG582" s="530"/>
      <c r="BH582" s="530"/>
      <c r="BI582" s="530"/>
      <c r="BJ582" s="530"/>
      <c r="BK582" s="530"/>
      <c r="BL582" s="530"/>
      <c r="BM582" s="530"/>
      <c r="BN582" s="530"/>
      <c r="BO582" s="530"/>
      <c r="BP582" s="530"/>
      <c r="BQ582" s="530"/>
      <c r="BR582" s="530"/>
      <c r="BS582" s="530"/>
      <c r="BT582" s="530"/>
      <c r="BU582" s="530"/>
      <c r="BV582" s="530"/>
      <c r="BW582" s="530"/>
      <c r="BX582" s="530"/>
      <c r="BY582" s="530"/>
      <c r="BZ582" s="530"/>
      <c r="CA582" s="530"/>
      <c r="CB582" s="530"/>
      <c r="CC582" s="530"/>
      <c r="CD582" s="530"/>
      <c r="CE582" s="530"/>
      <c r="CF582" s="530"/>
      <c r="CG582" s="530"/>
      <c r="CH582" s="530"/>
      <c r="CI582" s="530"/>
      <c r="CJ582" s="530"/>
    </row>
    <row r="583" spans="3:98" ht="14.25" customHeight="1" x14ac:dyDescent="0.35">
      <c r="D583" s="566" t="s">
        <v>275</v>
      </c>
      <c r="E583" s="567"/>
      <c r="F583" s="567"/>
      <c r="G583" s="567"/>
      <c r="H583" s="567"/>
      <c r="I583" s="567"/>
      <c r="J583" s="567"/>
      <c r="K583" s="567"/>
      <c r="L583" s="567"/>
      <c r="M583" s="567"/>
      <c r="N583" s="567"/>
      <c r="O583" s="567"/>
      <c r="P583" s="567"/>
      <c r="Q583" s="567"/>
      <c r="R583" s="567"/>
      <c r="S583" s="567"/>
      <c r="T583" s="567"/>
      <c r="U583" s="567"/>
      <c r="V583" s="567"/>
      <c r="W583" s="567"/>
      <c r="X583" s="567"/>
      <c r="Y583" s="567"/>
      <c r="Z583" s="567"/>
      <c r="AA583" s="567"/>
      <c r="AB583" s="567"/>
      <c r="AC583" s="567"/>
      <c r="AD583" s="567"/>
      <c r="AE583" s="567"/>
      <c r="AF583" s="567"/>
      <c r="AG583" s="567"/>
      <c r="AH583" s="567"/>
      <c r="AI583" s="567"/>
      <c r="AJ583" s="567"/>
      <c r="AK583" s="567"/>
      <c r="AL583" s="567"/>
      <c r="AM583" s="567"/>
      <c r="AN583" s="567"/>
      <c r="AO583" s="567"/>
      <c r="AP583" s="567"/>
      <c r="AR583" s="476" t="s">
        <v>282</v>
      </c>
      <c r="AS583" s="476"/>
      <c r="AT583" s="476"/>
      <c r="AU583" s="476"/>
      <c r="AV583" s="476"/>
      <c r="AW583" s="476"/>
      <c r="AX583" s="476"/>
      <c r="AY583" s="476"/>
      <c r="AZ583" s="476"/>
      <c r="BA583" s="476"/>
      <c r="BB583" s="476"/>
      <c r="BC583" s="476"/>
      <c r="BD583" s="476"/>
      <c r="BE583" s="476"/>
      <c r="BF583" s="476"/>
      <c r="BG583" s="476"/>
      <c r="BH583" s="476"/>
      <c r="BI583" s="476"/>
      <c r="BJ583" s="476"/>
      <c r="BK583" s="476"/>
      <c r="BL583" s="476"/>
      <c r="BM583" s="476"/>
      <c r="BN583" s="476"/>
      <c r="BO583" s="476"/>
      <c r="BP583" s="476"/>
      <c r="BQ583" s="476"/>
      <c r="BR583" s="476"/>
      <c r="BS583" s="476"/>
      <c r="BT583" s="476"/>
      <c r="BU583" s="476"/>
      <c r="BV583" s="476"/>
      <c r="BW583" s="476"/>
      <c r="BX583" s="476"/>
      <c r="BY583" s="476"/>
      <c r="BZ583" s="476"/>
      <c r="CA583" s="476"/>
      <c r="CB583" s="476"/>
      <c r="CC583" s="476"/>
      <c r="CD583" s="476"/>
      <c r="CE583" s="476"/>
      <c r="CF583" s="476"/>
      <c r="CG583" s="476"/>
      <c r="CH583" s="476"/>
      <c r="CI583" s="476"/>
      <c r="CJ583" s="476"/>
    </row>
    <row r="584" spans="3:98" ht="14.25" customHeight="1" x14ac:dyDescent="0.35">
      <c r="D584" s="418" t="s">
        <v>272</v>
      </c>
      <c r="E584" s="419"/>
      <c r="F584" s="419"/>
      <c r="G584" s="419"/>
      <c r="H584" s="419"/>
      <c r="I584" s="419"/>
      <c r="J584" s="419"/>
      <c r="K584" s="419"/>
      <c r="L584" s="419"/>
      <c r="M584" s="419"/>
      <c r="N584" s="419"/>
      <c r="O584" s="419"/>
      <c r="P584" s="419"/>
      <c r="Q584" s="420"/>
      <c r="R584" s="418" t="s">
        <v>273</v>
      </c>
      <c r="S584" s="419"/>
      <c r="T584" s="419"/>
      <c r="U584" s="419"/>
      <c r="V584" s="419"/>
      <c r="W584" s="419"/>
      <c r="X584" s="419"/>
      <c r="Y584" s="419"/>
      <c r="Z584" s="419"/>
      <c r="AA584" s="419"/>
      <c r="AB584" s="419"/>
      <c r="AC584" s="419"/>
      <c r="AD584" s="419"/>
      <c r="AE584" s="420"/>
      <c r="AF584" s="418" t="s">
        <v>274</v>
      </c>
      <c r="AG584" s="419"/>
      <c r="AH584" s="419"/>
      <c r="AI584" s="419"/>
      <c r="AJ584" s="419"/>
      <c r="AK584" s="419"/>
      <c r="AL584" s="419"/>
      <c r="AM584" s="419"/>
      <c r="AN584" s="419"/>
      <c r="AO584" s="419"/>
      <c r="AP584" s="419"/>
      <c r="AR584" s="476" t="s">
        <v>117</v>
      </c>
      <c r="AS584" s="476"/>
      <c r="AT584" s="476"/>
      <c r="AU584" s="476"/>
      <c r="AV584" s="476"/>
      <c r="AW584" s="476"/>
      <c r="AX584" s="476"/>
      <c r="AY584" s="476"/>
      <c r="AZ584" s="476"/>
      <c r="BA584" s="476"/>
      <c r="BB584" s="476"/>
      <c r="BC584" s="476"/>
      <c r="BD584" s="476"/>
      <c r="BE584" s="476" t="s">
        <v>278</v>
      </c>
      <c r="BF584" s="476"/>
      <c r="BG584" s="476"/>
      <c r="BH584" s="476"/>
      <c r="BI584" s="476"/>
      <c r="BJ584" s="476"/>
      <c r="BK584" s="476"/>
      <c r="BL584" s="476"/>
      <c r="BM584" s="476"/>
      <c r="BN584" s="476"/>
      <c r="BO584" s="476"/>
      <c r="BP584" s="476"/>
      <c r="BQ584" s="476"/>
      <c r="BR584" s="476"/>
      <c r="BS584" s="476"/>
      <c r="BT584" s="476"/>
      <c r="BU584" s="476"/>
      <c r="BV584" s="476"/>
      <c r="BW584" s="476" t="s">
        <v>281</v>
      </c>
      <c r="BX584" s="476"/>
      <c r="BY584" s="476"/>
      <c r="BZ584" s="476"/>
      <c r="CA584" s="476"/>
      <c r="CB584" s="476"/>
      <c r="CC584" s="476"/>
      <c r="CD584" s="476"/>
      <c r="CE584" s="476"/>
      <c r="CF584" s="476"/>
      <c r="CG584" s="476"/>
      <c r="CH584" s="476"/>
      <c r="CI584" s="476"/>
      <c r="CJ584" s="476"/>
    </row>
    <row r="585" spans="3:98" ht="14.25" customHeight="1" x14ac:dyDescent="0.35">
      <c r="D585" s="421"/>
      <c r="E585" s="422"/>
      <c r="F585" s="422"/>
      <c r="G585" s="422"/>
      <c r="H585" s="422"/>
      <c r="I585" s="422"/>
      <c r="J585" s="422"/>
      <c r="K585" s="422"/>
      <c r="L585" s="422"/>
      <c r="M585" s="422"/>
      <c r="N585" s="422"/>
      <c r="O585" s="422"/>
      <c r="P585" s="422"/>
      <c r="Q585" s="423"/>
      <c r="R585" s="421"/>
      <c r="S585" s="422"/>
      <c r="T585" s="422"/>
      <c r="U585" s="422"/>
      <c r="V585" s="422"/>
      <c r="W585" s="422"/>
      <c r="X585" s="422"/>
      <c r="Y585" s="422"/>
      <c r="Z585" s="422"/>
      <c r="AA585" s="422"/>
      <c r="AB585" s="422"/>
      <c r="AC585" s="422"/>
      <c r="AD585" s="422"/>
      <c r="AE585" s="423"/>
      <c r="AF585" s="421"/>
      <c r="AG585" s="422"/>
      <c r="AH585" s="422"/>
      <c r="AI585" s="422"/>
      <c r="AJ585" s="422"/>
      <c r="AK585" s="422"/>
      <c r="AL585" s="422"/>
      <c r="AM585" s="422"/>
      <c r="AN585" s="422"/>
      <c r="AO585" s="422"/>
      <c r="AP585" s="422"/>
      <c r="AR585" s="476"/>
      <c r="AS585" s="476"/>
      <c r="AT585" s="476"/>
      <c r="AU585" s="476"/>
      <c r="AV585" s="476"/>
      <c r="AW585" s="476"/>
      <c r="AX585" s="476"/>
      <c r="AY585" s="476"/>
      <c r="AZ585" s="476"/>
      <c r="BA585" s="476"/>
      <c r="BB585" s="476"/>
      <c r="BC585" s="476"/>
      <c r="BD585" s="476"/>
      <c r="BE585" s="476" t="s">
        <v>276</v>
      </c>
      <c r="BF585" s="476"/>
      <c r="BG585" s="476"/>
      <c r="BH585" s="476"/>
      <c r="BI585" s="476"/>
      <c r="BJ585" s="476"/>
      <c r="BK585" s="476"/>
      <c r="BL585" s="476"/>
      <c r="BM585" s="476"/>
      <c r="BN585" s="476" t="s">
        <v>277</v>
      </c>
      <c r="BO585" s="476"/>
      <c r="BP585" s="476"/>
      <c r="BQ585" s="476"/>
      <c r="BR585" s="476"/>
      <c r="BS585" s="476"/>
      <c r="BT585" s="476"/>
      <c r="BU585" s="476"/>
      <c r="BV585" s="476"/>
      <c r="BW585" s="476" t="s">
        <v>279</v>
      </c>
      <c r="BX585" s="476"/>
      <c r="BY585" s="476"/>
      <c r="BZ585" s="476"/>
      <c r="CA585" s="476"/>
      <c r="CB585" s="476"/>
      <c r="CC585" s="476"/>
      <c r="CD585" s="476" t="s">
        <v>280</v>
      </c>
      <c r="CE585" s="476"/>
      <c r="CF585" s="476"/>
      <c r="CG585" s="476"/>
      <c r="CH585" s="476"/>
      <c r="CI585" s="476"/>
      <c r="CJ585" s="476"/>
    </row>
    <row r="586" spans="3:98" ht="21.6" customHeight="1" x14ac:dyDescent="0.35">
      <c r="D586" s="277">
        <v>64</v>
      </c>
      <c r="E586" s="291"/>
      <c r="F586" s="291"/>
      <c r="G586" s="291"/>
      <c r="H586" s="291"/>
      <c r="I586" s="291"/>
      <c r="J586" s="291"/>
      <c r="K586" s="291"/>
      <c r="L586" s="291"/>
      <c r="M586" s="291"/>
      <c r="N586" s="291"/>
      <c r="O586" s="291"/>
      <c r="P586" s="291"/>
      <c r="Q586" s="295"/>
      <c r="R586" s="485">
        <v>2.157</v>
      </c>
      <c r="S586" s="485"/>
      <c r="T586" s="485"/>
      <c r="U586" s="485"/>
      <c r="V586" s="485"/>
      <c r="W586" s="485"/>
      <c r="X586" s="485"/>
      <c r="Y586" s="485"/>
      <c r="Z586" s="485"/>
      <c r="AA586" s="485"/>
      <c r="AB586" s="485"/>
      <c r="AC586" s="485"/>
      <c r="AD586" s="485"/>
      <c r="AE586" s="485"/>
      <c r="AF586" s="485">
        <v>100</v>
      </c>
      <c r="AG586" s="485"/>
      <c r="AH586" s="485"/>
      <c r="AI586" s="485"/>
      <c r="AJ586" s="485"/>
      <c r="AK586" s="485"/>
      <c r="AL586" s="485"/>
      <c r="AM586" s="485"/>
      <c r="AN586" s="485"/>
      <c r="AO586" s="485"/>
      <c r="AP586" s="485"/>
      <c r="AR586" s="452">
        <v>724</v>
      </c>
      <c r="AS586" s="452"/>
      <c r="AT586" s="452"/>
      <c r="AU586" s="452"/>
      <c r="AV586" s="452"/>
      <c r="AW586" s="452"/>
      <c r="AX586" s="452"/>
      <c r="AY586" s="452"/>
      <c r="AZ586" s="452"/>
      <c r="BA586" s="452"/>
      <c r="BB586" s="452"/>
      <c r="BC586" s="452"/>
      <c r="BD586" s="452"/>
      <c r="BE586" s="452">
        <v>721</v>
      </c>
      <c r="BF586" s="452"/>
      <c r="BG586" s="452"/>
      <c r="BH586" s="452"/>
      <c r="BI586" s="452"/>
      <c r="BJ586" s="452"/>
      <c r="BK586" s="452"/>
      <c r="BL586" s="452"/>
      <c r="BM586" s="452"/>
      <c r="BN586" s="452">
        <v>3</v>
      </c>
      <c r="BO586" s="452"/>
      <c r="BP586" s="452"/>
      <c r="BQ586" s="452"/>
      <c r="BR586" s="452"/>
      <c r="BS586" s="452"/>
      <c r="BT586" s="452"/>
      <c r="BU586" s="452"/>
      <c r="BV586" s="452"/>
      <c r="BW586" s="452">
        <v>534</v>
      </c>
      <c r="BX586" s="452"/>
      <c r="BY586" s="452"/>
      <c r="BZ586" s="452"/>
      <c r="CA586" s="452"/>
      <c r="CB586" s="452"/>
      <c r="CC586" s="452"/>
      <c r="CD586" s="485">
        <v>190</v>
      </c>
      <c r="CE586" s="485"/>
      <c r="CF586" s="485"/>
      <c r="CG586" s="485"/>
      <c r="CH586" s="485"/>
      <c r="CI586" s="485"/>
      <c r="CJ586" s="485"/>
    </row>
    <row r="587" spans="3:98" ht="14.25" customHeight="1" x14ac:dyDescent="0.35">
      <c r="D587" s="9" t="s">
        <v>271</v>
      </c>
      <c r="AR587" s="627" t="s">
        <v>271</v>
      </c>
      <c r="AS587" s="627"/>
      <c r="AT587" s="627"/>
      <c r="AU587" s="627"/>
      <c r="AV587" s="627"/>
      <c r="AW587" s="627"/>
      <c r="AX587" s="627"/>
      <c r="AY587" s="627"/>
      <c r="AZ587" s="627"/>
      <c r="BA587" s="627"/>
      <c r="BB587" s="627"/>
      <c r="BC587" s="627"/>
      <c r="BD587" s="627"/>
      <c r="BE587" s="627"/>
      <c r="BF587" s="627"/>
      <c r="BG587" s="627"/>
      <c r="BH587" s="627"/>
      <c r="BI587" s="627"/>
      <c r="BJ587" s="627"/>
      <c r="BK587" s="627"/>
      <c r="BL587" s="627"/>
      <c r="BM587" s="627"/>
      <c r="BN587" s="627"/>
      <c r="BO587" s="627"/>
      <c r="BP587" s="627"/>
      <c r="BQ587" s="627"/>
      <c r="BR587" s="627"/>
      <c r="BS587" s="627"/>
      <c r="BT587" s="627"/>
      <c r="BU587" s="627"/>
      <c r="BV587" s="627"/>
      <c r="BW587" s="627"/>
      <c r="BX587" s="627"/>
      <c r="BY587" s="627"/>
      <c r="BZ587" s="627"/>
      <c r="CA587" s="627"/>
      <c r="CB587" s="627"/>
      <c r="CC587" s="627"/>
      <c r="CD587" s="627"/>
      <c r="CE587" s="627"/>
      <c r="CF587" s="627"/>
      <c r="CG587" s="627"/>
      <c r="CH587" s="627"/>
      <c r="CI587" s="627"/>
      <c r="CJ587" s="627"/>
    </row>
    <row r="588" spans="3:98" ht="14.25" customHeight="1" x14ac:dyDescent="0.35">
      <c r="AX588" s="106"/>
      <c r="AY588" s="106"/>
      <c r="AZ588" s="106"/>
      <c r="BA588" s="106"/>
      <c r="BB588" s="106"/>
      <c r="BC588" s="106"/>
      <c r="BD588" s="106"/>
      <c r="BE588" s="106"/>
      <c r="BF588" s="106"/>
      <c r="BG588" s="106"/>
      <c r="BH588" s="106"/>
      <c r="BI588" s="106"/>
      <c r="BJ588" s="106"/>
      <c r="BK588" s="106"/>
      <c r="BL588" s="106"/>
      <c r="BM588" s="106"/>
      <c r="BN588" s="106"/>
      <c r="BO588" s="106"/>
      <c r="BP588" s="106"/>
      <c r="BQ588" s="106"/>
      <c r="BR588" s="106"/>
      <c r="BS588" s="106"/>
      <c r="BT588" s="106"/>
      <c r="BU588" s="106"/>
      <c r="BV588" s="106"/>
    </row>
    <row r="589" spans="3:98" ht="14.25" customHeight="1" x14ac:dyDescent="0.35">
      <c r="C589" s="293" t="s">
        <v>285</v>
      </c>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3"/>
      <c r="AI589" s="293"/>
      <c r="AJ589" s="293"/>
      <c r="AK589" s="293"/>
      <c r="AL589" s="293"/>
      <c r="AM589" s="293"/>
      <c r="AN589" s="293"/>
      <c r="AO589" s="293"/>
      <c r="AP589" s="293"/>
      <c r="AR589" s="590" t="s">
        <v>295</v>
      </c>
      <c r="AS589" s="590"/>
      <c r="AT589" s="590"/>
      <c r="AU589" s="590"/>
      <c r="AV589" s="590"/>
      <c r="AW589" s="590"/>
      <c r="AX589" s="590"/>
      <c r="AY589" s="590"/>
      <c r="AZ589" s="590"/>
      <c r="BA589" s="590"/>
      <c r="BB589" s="590"/>
      <c r="BC589" s="590"/>
      <c r="BD589" s="590"/>
      <c r="BE589" s="590"/>
      <c r="BF589" s="590"/>
      <c r="BG589" s="590"/>
      <c r="BH589" s="590"/>
      <c r="BI589" s="590"/>
      <c r="BJ589" s="590"/>
      <c r="BK589" s="590"/>
      <c r="BL589" s="590"/>
      <c r="BM589" s="590"/>
      <c r="BN589" s="590"/>
      <c r="BO589" s="590"/>
      <c r="BP589" s="590"/>
      <c r="BQ589" s="590"/>
      <c r="BR589" s="590"/>
      <c r="BS589" s="590"/>
      <c r="BT589" s="590"/>
      <c r="BU589" s="590"/>
      <c r="BV589" s="590"/>
      <c r="BW589" s="590"/>
      <c r="BX589" s="590"/>
      <c r="BY589" s="590"/>
      <c r="BZ589" s="590"/>
      <c r="CA589" s="590"/>
      <c r="CB589" s="590"/>
      <c r="CC589" s="590"/>
      <c r="CD589" s="590"/>
      <c r="CE589" s="590"/>
      <c r="CF589" s="590"/>
      <c r="CG589" s="590"/>
      <c r="CH589" s="590"/>
      <c r="CI589" s="590"/>
      <c r="CJ589" s="590"/>
      <c r="CK589" s="7"/>
      <c r="CL589" s="119"/>
      <c r="CM589" s="119"/>
      <c r="CN589" s="119"/>
      <c r="CO589" s="119"/>
      <c r="CP589" s="119"/>
      <c r="CQ589" s="119"/>
      <c r="CR589" s="119"/>
      <c r="CS589" s="119"/>
      <c r="CT589" s="119"/>
    </row>
    <row r="590" spans="3:98" ht="30.6" customHeight="1" x14ac:dyDescent="0.35">
      <c r="C590" s="294"/>
      <c r="D590" s="294"/>
      <c r="E590" s="294"/>
      <c r="F590" s="294"/>
      <c r="G590" s="294"/>
      <c r="H590" s="294"/>
      <c r="I590" s="294"/>
      <c r="J590" s="294"/>
      <c r="K590" s="294"/>
      <c r="L590" s="294"/>
      <c r="M590" s="294"/>
      <c r="N590" s="294"/>
      <c r="O590" s="294"/>
      <c r="P590" s="294"/>
      <c r="Q590" s="294"/>
      <c r="R590" s="294"/>
      <c r="S590" s="294"/>
      <c r="T590" s="294"/>
      <c r="U590" s="294"/>
      <c r="V590" s="294"/>
      <c r="W590" s="294"/>
      <c r="X590" s="294"/>
      <c r="Y590" s="294"/>
      <c r="Z590" s="294"/>
      <c r="AA590" s="294"/>
      <c r="AB590" s="294"/>
      <c r="AC590" s="294"/>
      <c r="AD590" s="294"/>
      <c r="AE590" s="294"/>
      <c r="AF590" s="294"/>
      <c r="AG590" s="294"/>
      <c r="AH590" s="294"/>
      <c r="AI590" s="294"/>
      <c r="AJ590" s="294"/>
      <c r="AK590" s="294"/>
      <c r="AL590" s="294"/>
      <c r="AM590" s="294"/>
      <c r="AN590" s="294"/>
      <c r="AO590" s="294"/>
      <c r="AP590" s="294"/>
      <c r="AR590" s="590"/>
      <c r="AS590" s="590"/>
      <c r="AT590" s="590"/>
      <c r="AU590" s="590"/>
      <c r="AV590" s="590"/>
      <c r="AW590" s="590"/>
      <c r="AX590" s="590"/>
      <c r="AY590" s="590"/>
      <c r="AZ590" s="590"/>
      <c r="BA590" s="590"/>
      <c r="BB590" s="590"/>
      <c r="BC590" s="590"/>
      <c r="BD590" s="590"/>
      <c r="BE590" s="590"/>
      <c r="BF590" s="590"/>
      <c r="BG590" s="590"/>
      <c r="BH590" s="590"/>
      <c r="BI590" s="590"/>
      <c r="BJ590" s="590"/>
      <c r="BK590" s="590"/>
      <c r="BL590" s="590"/>
      <c r="BM590" s="590"/>
      <c r="BN590" s="590"/>
      <c r="BO590" s="590"/>
      <c r="BP590" s="590"/>
      <c r="BQ590" s="590"/>
      <c r="BR590" s="590"/>
      <c r="BS590" s="590"/>
      <c r="BT590" s="590"/>
      <c r="BU590" s="590"/>
      <c r="BV590" s="590"/>
      <c r="BW590" s="590"/>
      <c r="BX590" s="590"/>
      <c r="BY590" s="590"/>
      <c r="BZ590" s="590"/>
      <c r="CA590" s="590"/>
      <c r="CB590" s="590"/>
      <c r="CC590" s="590"/>
      <c r="CD590" s="590"/>
      <c r="CE590" s="590"/>
      <c r="CF590" s="590"/>
      <c r="CG590" s="590"/>
      <c r="CH590" s="590"/>
      <c r="CI590" s="590"/>
      <c r="CJ590" s="590"/>
      <c r="CK590" s="7"/>
      <c r="CL590" s="119"/>
      <c r="CM590" s="119"/>
      <c r="CN590" s="119"/>
      <c r="CO590" s="119"/>
      <c r="CP590" s="119"/>
      <c r="CQ590" s="119"/>
      <c r="CR590" s="119"/>
      <c r="CS590" s="119"/>
      <c r="CT590" s="119"/>
    </row>
    <row r="591" spans="3:98" ht="14.25" customHeight="1" x14ac:dyDescent="0.35">
      <c r="C591" s="284" t="s">
        <v>287</v>
      </c>
      <c r="D591" s="285"/>
      <c r="E591" s="285"/>
      <c r="F591" s="285"/>
      <c r="G591" s="285"/>
      <c r="H591" s="285"/>
      <c r="I591" s="285"/>
      <c r="J591" s="285"/>
      <c r="K591" s="286"/>
      <c r="L591" s="406" t="s">
        <v>288</v>
      </c>
      <c r="M591" s="407"/>
      <c r="N591" s="407"/>
      <c r="O591" s="407"/>
      <c r="P591" s="407"/>
      <c r="Q591" s="407"/>
      <c r="R591" s="407"/>
      <c r="S591" s="407"/>
      <c r="T591" s="407"/>
      <c r="U591" s="407"/>
      <c r="V591" s="407"/>
      <c r="W591" s="407"/>
      <c r="X591" s="407"/>
      <c r="Y591" s="407"/>
      <c r="Z591" s="407"/>
      <c r="AA591" s="407"/>
      <c r="AB591" s="407"/>
      <c r="AC591" s="407"/>
      <c r="AD591" s="407"/>
      <c r="AE591" s="407"/>
      <c r="AF591" s="407"/>
      <c r="AG591" s="407"/>
      <c r="AH591" s="407"/>
      <c r="AI591" s="407"/>
      <c r="AJ591" s="407"/>
      <c r="AK591" s="407"/>
      <c r="AL591" s="407"/>
      <c r="AM591" s="407"/>
      <c r="AN591" s="407"/>
      <c r="AO591" s="407"/>
      <c r="AP591" s="407"/>
      <c r="AQ591" s="68"/>
      <c r="AR591" s="455" t="s">
        <v>296</v>
      </c>
      <c r="AS591" s="456"/>
      <c r="AT591" s="456"/>
      <c r="AU591" s="456"/>
      <c r="AV591" s="456"/>
      <c r="AW591" s="456"/>
      <c r="AX591" s="456"/>
      <c r="AY591" s="456"/>
      <c r="AZ591" s="456"/>
      <c r="BA591" s="456"/>
      <c r="BB591" s="456"/>
      <c r="BC591" s="456"/>
      <c r="BD591" s="456"/>
      <c r="BE591" s="456"/>
      <c r="BF591" s="456"/>
      <c r="BG591" s="456"/>
      <c r="BH591" s="456"/>
      <c r="BI591" s="456"/>
      <c r="BJ591" s="456"/>
      <c r="BK591" s="456"/>
      <c r="BL591" s="456"/>
      <c r="BM591" s="456"/>
      <c r="BN591" s="456"/>
      <c r="BO591" s="456"/>
      <c r="BP591" s="456"/>
      <c r="BQ591" s="473"/>
      <c r="BR591" s="455" t="s">
        <v>297</v>
      </c>
      <c r="BS591" s="456"/>
      <c r="BT591" s="456"/>
      <c r="BU591" s="456"/>
      <c r="BV591" s="456"/>
      <c r="BW591" s="456"/>
      <c r="BX591" s="456"/>
      <c r="BY591" s="456"/>
      <c r="BZ591" s="456"/>
      <c r="CA591" s="456"/>
      <c r="CB591" s="456"/>
      <c r="CC591" s="456"/>
      <c r="CD591" s="456"/>
      <c r="CE591" s="456"/>
      <c r="CF591" s="456"/>
      <c r="CG591" s="456"/>
      <c r="CH591" s="456"/>
      <c r="CI591" s="456"/>
      <c r="CJ591" s="473"/>
    </row>
    <row r="592" spans="3:98" ht="14.25" customHeight="1" x14ac:dyDescent="0.35">
      <c r="C592" s="287"/>
      <c r="D592" s="288"/>
      <c r="E592" s="288"/>
      <c r="F592" s="288"/>
      <c r="G592" s="288"/>
      <c r="H592" s="288"/>
      <c r="I592" s="288"/>
      <c r="J592" s="288"/>
      <c r="K592" s="289"/>
      <c r="L592" s="381" t="s">
        <v>289</v>
      </c>
      <c r="M592" s="382"/>
      <c r="N592" s="382"/>
      <c r="O592" s="382"/>
      <c r="P592" s="382"/>
      <c r="Q592" s="386"/>
      <c r="R592" s="566" t="s">
        <v>290</v>
      </c>
      <c r="S592" s="567"/>
      <c r="T592" s="567"/>
      <c r="U592" s="568"/>
      <c r="V592" s="566" t="s">
        <v>291</v>
      </c>
      <c r="W592" s="567"/>
      <c r="X592" s="567"/>
      <c r="Y592" s="568"/>
      <c r="Z592" s="566" t="s">
        <v>292</v>
      </c>
      <c r="AA592" s="567"/>
      <c r="AB592" s="567"/>
      <c r="AC592" s="567"/>
      <c r="AD592" s="567"/>
      <c r="AE592" s="567"/>
      <c r="AF592" s="568"/>
      <c r="AG592" s="566" t="s">
        <v>293</v>
      </c>
      <c r="AH592" s="567"/>
      <c r="AI592" s="567"/>
      <c r="AJ592" s="567"/>
      <c r="AK592" s="567"/>
      <c r="AL592" s="567"/>
      <c r="AM592" s="568"/>
      <c r="AN592" s="566" t="s">
        <v>294</v>
      </c>
      <c r="AO592" s="567"/>
      <c r="AP592" s="567"/>
      <c r="AR592" s="457"/>
      <c r="AS592" s="458"/>
      <c r="AT592" s="458"/>
      <c r="AU592" s="458"/>
      <c r="AV592" s="458"/>
      <c r="AW592" s="458"/>
      <c r="AX592" s="458"/>
      <c r="AY592" s="458"/>
      <c r="AZ592" s="458"/>
      <c r="BA592" s="458"/>
      <c r="BB592" s="458"/>
      <c r="BC592" s="458"/>
      <c r="BD592" s="458"/>
      <c r="BE592" s="458"/>
      <c r="BF592" s="458"/>
      <c r="BG592" s="458"/>
      <c r="BH592" s="458"/>
      <c r="BI592" s="458"/>
      <c r="BJ592" s="458"/>
      <c r="BK592" s="458"/>
      <c r="BL592" s="458"/>
      <c r="BM592" s="458"/>
      <c r="BN592" s="458"/>
      <c r="BO592" s="458"/>
      <c r="BP592" s="458"/>
      <c r="BQ592" s="474"/>
      <c r="BR592" s="457"/>
      <c r="BS592" s="458"/>
      <c r="BT592" s="458"/>
      <c r="BU592" s="458"/>
      <c r="BV592" s="458"/>
      <c r="BW592" s="458"/>
      <c r="BX592" s="458"/>
      <c r="BY592" s="458"/>
      <c r="BZ592" s="458"/>
      <c r="CA592" s="458"/>
      <c r="CB592" s="458"/>
      <c r="CC592" s="458"/>
      <c r="CD592" s="458"/>
      <c r="CE592" s="458"/>
      <c r="CF592" s="458"/>
      <c r="CG592" s="458"/>
      <c r="CH592" s="458"/>
      <c r="CI592" s="458"/>
      <c r="CJ592" s="474"/>
    </row>
    <row r="593" spans="3:88" ht="14.25" customHeight="1" x14ac:dyDescent="0.35">
      <c r="C593" s="424" t="s">
        <v>836</v>
      </c>
      <c r="D593" s="425"/>
      <c r="E593" s="425"/>
      <c r="F593" s="425"/>
      <c r="G593" s="425"/>
      <c r="H593" s="425"/>
      <c r="I593" s="425"/>
      <c r="J593" s="425"/>
      <c r="K593" s="426"/>
      <c r="L593" s="424">
        <v>606</v>
      </c>
      <c r="M593" s="425"/>
      <c r="N593" s="425"/>
      <c r="O593" s="425"/>
      <c r="P593" s="425"/>
      <c r="Q593" s="426"/>
      <c r="R593" s="424"/>
      <c r="S593" s="425"/>
      <c r="T593" s="425"/>
      <c r="U593" s="426"/>
      <c r="V593" s="424"/>
      <c r="W593" s="425"/>
      <c r="X593" s="425"/>
      <c r="Y593" s="426"/>
      <c r="Z593" s="424"/>
      <c r="AA593" s="425"/>
      <c r="AB593" s="425"/>
      <c r="AC593" s="425"/>
      <c r="AD593" s="425"/>
      <c r="AE593" s="425"/>
      <c r="AF593" s="426"/>
      <c r="AG593" s="424"/>
      <c r="AH593" s="425"/>
      <c r="AI593" s="425"/>
      <c r="AJ593" s="425"/>
      <c r="AK593" s="425"/>
      <c r="AL593" s="425"/>
      <c r="AM593" s="426"/>
      <c r="AN593" s="424" t="s">
        <v>955</v>
      </c>
      <c r="AO593" s="425"/>
      <c r="AP593" s="425"/>
      <c r="AR593" s="457"/>
      <c r="AS593" s="458"/>
      <c r="AT593" s="458"/>
      <c r="AU593" s="458"/>
      <c r="AV593" s="458"/>
      <c r="AW593" s="458"/>
      <c r="AX593" s="458"/>
      <c r="AY593" s="458"/>
      <c r="AZ593" s="458"/>
      <c r="BA593" s="458"/>
      <c r="BB593" s="458"/>
      <c r="BC593" s="458"/>
      <c r="BD593" s="458"/>
      <c r="BE593" s="458"/>
      <c r="BF593" s="458"/>
      <c r="BG593" s="458"/>
      <c r="BH593" s="458"/>
      <c r="BI593" s="458"/>
      <c r="BJ593" s="458"/>
      <c r="BK593" s="458"/>
      <c r="BL593" s="458"/>
      <c r="BM593" s="458"/>
      <c r="BN593" s="458"/>
      <c r="BO593" s="458"/>
      <c r="BP593" s="458"/>
      <c r="BQ593" s="474"/>
      <c r="BR593" s="457"/>
      <c r="BS593" s="458"/>
      <c r="BT593" s="458"/>
      <c r="BU593" s="458"/>
      <c r="BV593" s="458"/>
      <c r="BW593" s="458"/>
      <c r="BX593" s="458"/>
      <c r="BY593" s="458"/>
      <c r="BZ593" s="458"/>
      <c r="CA593" s="458"/>
      <c r="CB593" s="458"/>
      <c r="CC593" s="458"/>
      <c r="CD593" s="458"/>
      <c r="CE593" s="458"/>
      <c r="CF593" s="458"/>
      <c r="CG593" s="458"/>
      <c r="CH593" s="458"/>
      <c r="CI593" s="458"/>
      <c r="CJ593" s="474"/>
    </row>
    <row r="594" spans="3:88" ht="14.25" customHeight="1" x14ac:dyDescent="0.35">
      <c r="C594" s="424" t="s">
        <v>837</v>
      </c>
      <c r="D594" s="425"/>
      <c r="E594" s="425"/>
      <c r="F594" s="425"/>
      <c r="G594" s="425"/>
      <c r="H594" s="425"/>
      <c r="I594" s="425"/>
      <c r="J594" s="425"/>
      <c r="K594" s="426"/>
      <c r="L594" s="415">
        <v>691</v>
      </c>
      <c r="M594" s="416"/>
      <c r="N594" s="416"/>
      <c r="O594" s="416"/>
      <c r="P594" s="416"/>
      <c r="Q594" s="417"/>
      <c r="R594" s="415">
        <v>661</v>
      </c>
      <c r="S594" s="425"/>
      <c r="T594" s="425"/>
      <c r="U594" s="426"/>
      <c r="V594" s="415"/>
      <c r="W594" s="425"/>
      <c r="X594" s="425"/>
      <c r="Y594" s="426"/>
      <c r="Z594" s="415">
        <v>645</v>
      </c>
      <c r="AA594" s="425"/>
      <c r="AB594" s="425"/>
      <c r="AC594" s="425"/>
      <c r="AD594" s="425"/>
      <c r="AE594" s="425"/>
      <c r="AF594" s="426"/>
      <c r="AG594" s="415">
        <v>699</v>
      </c>
      <c r="AH594" s="425"/>
      <c r="AI594" s="425"/>
      <c r="AJ594" s="425"/>
      <c r="AK594" s="425"/>
      <c r="AL594" s="425"/>
      <c r="AM594" s="426"/>
      <c r="AN594" s="424" t="s">
        <v>955</v>
      </c>
      <c r="AO594" s="425"/>
      <c r="AP594" s="425"/>
      <c r="AR594" s="457"/>
      <c r="AS594" s="458"/>
      <c r="AT594" s="458"/>
      <c r="AU594" s="458"/>
      <c r="AV594" s="458"/>
      <c r="AW594" s="458"/>
      <c r="AX594" s="458"/>
      <c r="AY594" s="458"/>
      <c r="AZ594" s="458"/>
      <c r="BA594" s="458"/>
      <c r="BB594" s="458"/>
      <c r="BC594" s="458"/>
      <c r="BD594" s="458"/>
      <c r="BE594" s="458"/>
      <c r="BF594" s="458"/>
      <c r="BG594" s="458"/>
      <c r="BH594" s="458"/>
      <c r="BI594" s="458"/>
      <c r="BJ594" s="458"/>
      <c r="BK594" s="458"/>
      <c r="BL594" s="458"/>
      <c r="BM594" s="458"/>
      <c r="BN594" s="458"/>
      <c r="BO594" s="458"/>
      <c r="BP594" s="458"/>
      <c r="BQ594" s="474"/>
      <c r="BR594" s="457"/>
      <c r="BS594" s="458"/>
      <c r="BT594" s="458"/>
      <c r="BU594" s="458"/>
      <c r="BV594" s="458"/>
      <c r="BW594" s="458"/>
      <c r="BX594" s="458"/>
      <c r="BY594" s="458"/>
      <c r="BZ594" s="458"/>
      <c r="CA594" s="458"/>
      <c r="CB594" s="458"/>
      <c r="CC594" s="458"/>
      <c r="CD594" s="458"/>
      <c r="CE594" s="458"/>
      <c r="CF594" s="458"/>
      <c r="CG594" s="458"/>
      <c r="CH594" s="458"/>
      <c r="CI594" s="458"/>
      <c r="CJ594" s="474"/>
    </row>
    <row r="595" spans="3:88" ht="14.25" customHeight="1" x14ac:dyDescent="0.35">
      <c r="C595" s="424" t="s">
        <v>838</v>
      </c>
      <c r="D595" s="425"/>
      <c r="E595" s="425"/>
      <c r="F595" s="425"/>
      <c r="G595" s="425"/>
      <c r="H595" s="425"/>
      <c r="I595" s="425"/>
      <c r="J595" s="425"/>
      <c r="K595" s="426"/>
      <c r="L595" s="424">
        <v>645</v>
      </c>
      <c r="M595" s="425"/>
      <c r="N595" s="425"/>
      <c r="O595" s="425"/>
      <c r="P595" s="425"/>
      <c r="Q595" s="426"/>
      <c r="R595" s="415">
        <v>699</v>
      </c>
      <c r="S595" s="425"/>
      <c r="T595" s="425"/>
      <c r="U595" s="426"/>
      <c r="V595" s="415">
        <v>712</v>
      </c>
      <c r="W595" s="425"/>
      <c r="X595" s="425"/>
      <c r="Y595" s="426"/>
      <c r="Z595" s="415"/>
      <c r="AA595" s="425"/>
      <c r="AB595" s="425"/>
      <c r="AC595" s="425"/>
      <c r="AD595" s="425"/>
      <c r="AE595" s="425"/>
      <c r="AF595" s="426"/>
      <c r="AG595" s="415"/>
      <c r="AH595" s="425"/>
      <c r="AI595" s="425"/>
      <c r="AJ595" s="425"/>
      <c r="AK595" s="425"/>
      <c r="AL595" s="425"/>
      <c r="AM595" s="426"/>
      <c r="AN595" s="424" t="s">
        <v>955</v>
      </c>
      <c r="AO595" s="425"/>
      <c r="AP595" s="425"/>
      <c r="AR595" s="457"/>
      <c r="AS595" s="458"/>
      <c r="AT595" s="458"/>
      <c r="AU595" s="458"/>
      <c r="AV595" s="458"/>
      <c r="AW595" s="458"/>
      <c r="AX595" s="458"/>
      <c r="AY595" s="458"/>
      <c r="AZ595" s="458"/>
      <c r="BA595" s="458"/>
      <c r="BB595" s="458"/>
      <c r="BC595" s="458"/>
      <c r="BD595" s="458"/>
      <c r="BE595" s="458"/>
      <c r="BF595" s="458"/>
      <c r="BG595" s="458"/>
      <c r="BH595" s="458"/>
      <c r="BI595" s="458"/>
      <c r="BJ595" s="458"/>
      <c r="BK595" s="458"/>
      <c r="BL595" s="458"/>
      <c r="BM595" s="458"/>
      <c r="BN595" s="458"/>
      <c r="BO595" s="458"/>
      <c r="BP595" s="458"/>
      <c r="BQ595" s="474"/>
      <c r="BR595" s="457"/>
      <c r="BS595" s="458"/>
      <c r="BT595" s="458"/>
      <c r="BU595" s="458"/>
      <c r="BV595" s="458"/>
      <c r="BW595" s="458"/>
      <c r="BX595" s="458"/>
      <c r="BY595" s="458"/>
      <c r="BZ595" s="458"/>
      <c r="CA595" s="458"/>
      <c r="CB595" s="458"/>
      <c r="CC595" s="458"/>
      <c r="CD595" s="458"/>
      <c r="CE595" s="458"/>
      <c r="CF595" s="458"/>
      <c r="CG595" s="458"/>
      <c r="CH595" s="458"/>
      <c r="CI595" s="458"/>
      <c r="CJ595" s="474"/>
    </row>
    <row r="596" spans="3:88" ht="14.25" customHeight="1" x14ac:dyDescent="0.35">
      <c r="C596" s="424" t="s">
        <v>839</v>
      </c>
      <c r="D596" s="425"/>
      <c r="E596" s="425"/>
      <c r="F596" s="425"/>
      <c r="G596" s="425"/>
      <c r="H596" s="425"/>
      <c r="I596" s="425"/>
      <c r="J596" s="425"/>
      <c r="K596" s="426"/>
      <c r="L596" s="415">
        <v>743</v>
      </c>
      <c r="M596" s="416"/>
      <c r="N596" s="416"/>
      <c r="O596" s="416"/>
      <c r="P596" s="416"/>
      <c r="Q596" s="417"/>
      <c r="R596" s="415"/>
      <c r="S596" s="425"/>
      <c r="T596" s="425"/>
      <c r="U596" s="426"/>
      <c r="V596" s="415"/>
      <c r="W596" s="425"/>
      <c r="X596" s="425"/>
      <c r="Y596" s="426"/>
      <c r="Z596" s="415"/>
      <c r="AA596" s="425"/>
      <c r="AB596" s="425"/>
      <c r="AC596" s="425"/>
      <c r="AD596" s="425"/>
      <c r="AE596" s="425"/>
      <c r="AF596" s="426"/>
      <c r="AG596" s="415">
        <v>701</v>
      </c>
      <c r="AH596" s="425"/>
      <c r="AI596" s="425"/>
      <c r="AJ596" s="425"/>
      <c r="AK596" s="425"/>
      <c r="AL596" s="425"/>
      <c r="AM596" s="426"/>
      <c r="AN596" s="424" t="s">
        <v>955</v>
      </c>
      <c r="AO596" s="425"/>
      <c r="AP596" s="425"/>
      <c r="AR596" s="459"/>
      <c r="AS596" s="460"/>
      <c r="AT596" s="460"/>
      <c r="AU596" s="460"/>
      <c r="AV596" s="460"/>
      <c r="AW596" s="460"/>
      <c r="AX596" s="460"/>
      <c r="AY596" s="460"/>
      <c r="AZ596" s="460"/>
      <c r="BA596" s="460"/>
      <c r="BB596" s="460"/>
      <c r="BC596" s="460"/>
      <c r="BD596" s="460"/>
      <c r="BE596" s="460"/>
      <c r="BF596" s="460"/>
      <c r="BG596" s="460"/>
      <c r="BH596" s="460"/>
      <c r="BI596" s="460"/>
      <c r="BJ596" s="460"/>
      <c r="BK596" s="460"/>
      <c r="BL596" s="460"/>
      <c r="BM596" s="460"/>
      <c r="BN596" s="460"/>
      <c r="BO596" s="460"/>
      <c r="BP596" s="460"/>
      <c r="BQ596" s="475"/>
      <c r="BR596" s="459"/>
      <c r="BS596" s="460"/>
      <c r="BT596" s="460"/>
      <c r="BU596" s="460"/>
      <c r="BV596" s="460"/>
      <c r="BW596" s="460"/>
      <c r="BX596" s="460"/>
      <c r="BY596" s="460"/>
      <c r="BZ596" s="460"/>
      <c r="CA596" s="460"/>
      <c r="CB596" s="460"/>
      <c r="CC596" s="460"/>
      <c r="CD596" s="460"/>
      <c r="CE596" s="460"/>
      <c r="CF596" s="460"/>
      <c r="CG596" s="460"/>
      <c r="CH596" s="460"/>
      <c r="CI596" s="460"/>
      <c r="CJ596" s="475"/>
    </row>
    <row r="597" spans="3:88" ht="14.25" customHeight="1" x14ac:dyDescent="0.35">
      <c r="C597" s="424" t="s">
        <v>840</v>
      </c>
      <c r="D597" s="425"/>
      <c r="E597" s="425"/>
      <c r="F597" s="425"/>
      <c r="G597" s="425"/>
      <c r="H597" s="425"/>
      <c r="I597" s="425"/>
      <c r="J597" s="425"/>
      <c r="K597" s="426"/>
      <c r="L597" s="415">
        <v>656</v>
      </c>
      <c r="M597" s="416"/>
      <c r="N597" s="416"/>
      <c r="O597" s="416"/>
      <c r="P597" s="416"/>
      <c r="Q597" s="417"/>
      <c r="R597" s="415"/>
      <c r="S597" s="425"/>
      <c r="T597" s="425"/>
      <c r="U597" s="426"/>
      <c r="V597" s="415"/>
      <c r="W597" s="425"/>
      <c r="X597" s="425"/>
      <c r="Y597" s="426"/>
      <c r="Z597" s="424"/>
      <c r="AA597" s="425"/>
      <c r="AB597" s="425"/>
      <c r="AC597" s="425"/>
      <c r="AD597" s="425"/>
      <c r="AE597" s="425"/>
      <c r="AF597" s="426"/>
      <c r="AG597" s="415"/>
      <c r="AH597" s="425"/>
      <c r="AI597" s="425"/>
      <c r="AJ597" s="425"/>
      <c r="AK597" s="425"/>
      <c r="AL597" s="425"/>
      <c r="AM597" s="426"/>
      <c r="AN597" s="424" t="s">
        <v>955</v>
      </c>
      <c r="AO597" s="425"/>
      <c r="AP597" s="425"/>
      <c r="AR597" s="469" t="s">
        <v>803</v>
      </c>
      <c r="AS597" s="469"/>
      <c r="AT597" s="469"/>
      <c r="AU597" s="469"/>
      <c r="AV597" s="469"/>
      <c r="AW597" s="469"/>
      <c r="AX597" s="469"/>
      <c r="AY597" s="469"/>
      <c r="AZ597" s="469"/>
      <c r="BA597" s="469"/>
      <c r="BB597" s="469"/>
      <c r="BC597" s="469"/>
      <c r="BD597" s="469"/>
      <c r="BE597" s="469"/>
      <c r="BF597" s="469"/>
      <c r="BG597" s="469"/>
      <c r="BH597" s="469"/>
      <c r="BI597" s="469"/>
      <c r="BJ597" s="469"/>
      <c r="BK597" s="469"/>
      <c r="BL597" s="469"/>
      <c r="BM597" s="469"/>
      <c r="BN597" s="469"/>
      <c r="BO597" s="469"/>
      <c r="BP597" s="469"/>
      <c r="BQ597" s="469"/>
      <c r="BR597" s="469">
        <v>0</v>
      </c>
      <c r="BS597" s="469"/>
      <c r="BT597" s="469"/>
      <c r="BU597" s="469"/>
      <c r="BV597" s="469"/>
      <c r="BW597" s="469"/>
      <c r="BX597" s="469"/>
      <c r="BY597" s="469"/>
      <c r="BZ597" s="469"/>
      <c r="CA597" s="469"/>
      <c r="CB597" s="469"/>
      <c r="CC597" s="469"/>
      <c r="CD597" s="469"/>
      <c r="CE597" s="469"/>
      <c r="CF597" s="469"/>
      <c r="CG597" s="469"/>
      <c r="CH597" s="469"/>
      <c r="CI597" s="469"/>
      <c r="CJ597" s="469"/>
    </row>
    <row r="598" spans="3:88" ht="14.25" customHeight="1" x14ac:dyDescent="0.35">
      <c r="C598" s="424" t="s">
        <v>841</v>
      </c>
      <c r="D598" s="425"/>
      <c r="E598" s="425"/>
      <c r="F598" s="425"/>
      <c r="G598" s="425"/>
      <c r="H598" s="425"/>
      <c r="I598" s="425"/>
      <c r="J598" s="425"/>
      <c r="K598" s="426"/>
      <c r="L598" s="169" t="s">
        <v>1002</v>
      </c>
      <c r="M598" s="170"/>
      <c r="N598" s="170"/>
      <c r="O598" s="170"/>
      <c r="P598" s="170"/>
      <c r="Q598" s="171"/>
      <c r="R598" s="169"/>
      <c r="S598" s="170"/>
      <c r="T598" s="170"/>
      <c r="U598" s="171"/>
      <c r="V598" s="169"/>
      <c r="W598" s="170"/>
      <c r="X598" s="170"/>
      <c r="Y598" s="171"/>
      <c r="Z598" s="172"/>
      <c r="AA598" s="170"/>
      <c r="AB598" s="170"/>
      <c r="AC598" s="170"/>
      <c r="AD598" s="170"/>
      <c r="AE598" s="170"/>
      <c r="AF598" s="171"/>
      <c r="AG598" s="169"/>
      <c r="AH598" s="170"/>
      <c r="AI598" s="170"/>
      <c r="AJ598" s="170"/>
      <c r="AK598" s="170"/>
      <c r="AL598" s="170"/>
      <c r="AM598" s="171"/>
      <c r="AN598" s="424" t="s">
        <v>955</v>
      </c>
      <c r="AO598" s="425"/>
      <c r="AP598" s="425"/>
      <c r="AR598" s="469" t="s">
        <v>804</v>
      </c>
      <c r="AS598" s="469"/>
      <c r="AT598" s="469"/>
      <c r="AU598" s="469"/>
      <c r="AV598" s="469"/>
      <c r="AW598" s="469"/>
      <c r="AX598" s="469"/>
      <c r="AY598" s="469"/>
      <c r="AZ598" s="469"/>
      <c r="BA598" s="469"/>
      <c r="BB598" s="469"/>
      <c r="BC598" s="469"/>
      <c r="BD598" s="469"/>
      <c r="BE598" s="469"/>
      <c r="BF598" s="469"/>
      <c r="BG598" s="469"/>
      <c r="BH598" s="469"/>
      <c r="BI598" s="469"/>
      <c r="BJ598" s="469"/>
      <c r="BK598" s="469"/>
      <c r="BL598" s="469"/>
      <c r="BM598" s="469"/>
      <c r="BN598" s="469"/>
      <c r="BO598" s="469"/>
      <c r="BP598" s="469"/>
      <c r="BQ598" s="469"/>
      <c r="BR598" s="469">
        <v>0</v>
      </c>
      <c r="BS598" s="469"/>
      <c r="BT598" s="469"/>
      <c r="BU598" s="469"/>
      <c r="BV598" s="469"/>
      <c r="BW598" s="469"/>
      <c r="BX598" s="469"/>
      <c r="BY598" s="469"/>
      <c r="BZ598" s="469"/>
      <c r="CA598" s="469"/>
      <c r="CB598" s="469"/>
      <c r="CC598" s="469"/>
      <c r="CD598" s="469"/>
      <c r="CE598" s="469"/>
      <c r="CF598" s="469"/>
      <c r="CG598" s="469"/>
      <c r="CH598" s="469"/>
      <c r="CI598" s="469"/>
      <c r="CJ598" s="469"/>
    </row>
    <row r="599" spans="3:88" ht="14.25" customHeight="1" x14ac:dyDescent="0.35">
      <c r="C599" s="424" t="s">
        <v>842</v>
      </c>
      <c r="D599" s="425"/>
      <c r="E599" s="425"/>
      <c r="F599" s="425"/>
      <c r="G599" s="425"/>
      <c r="H599" s="425"/>
      <c r="I599" s="425"/>
      <c r="J599" s="425"/>
      <c r="K599" s="426"/>
      <c r="L599" s="424">
        <v>563</v>
      </c>
      <c r="M599" s="425"/>
      <c r="N599" s="425"/>
      <c r="O599" s="425"/>
      <c r="P599" s="425"/>
      <c r="Q599" s="426"/>
      <c r="R599" s="415"/>
      <c r="S599" s="425"/>
      <c r="T599" s="425"/>
      <c r="U599" s="426"/>
      <c r="V599" s="415"/>
      <c r="W599" s="425"/>
      <c r="X599" s="425"/>
      <c r="Y599" s="426"/>
      <c r="Z599" s="424"/>
      <c r="AA599" s="425"/>
      <c r="AB599" s="425"/>
      <c r="AC599" s="425"/>
      <c r="AD599" s="425"/>
      <c r="AE599" s="425"/>
      <c r="AF599" s="426"/>
      <c r="AG599" s="415"/>
      <c r="AH599" s="425"/>
      <c r="AI599" s="425"/>
      <c r="AJ599" s="425"/>
      <c r="AK599" s="425"/>
      <c r="AL599" s="425"/>
      <c r="AM599" s="426"/>
      <c r="AN599" s="424" t="s">
        <v>955</v>
      </c>
      <c r="AO599" s="425"/>
      <c r="AP599" s="425"/>
      <c r="AR599" s="469" t="s">
        <v>805</v>
      </c>
      <c r="AS599" s="469"/>
      <c r="AT599" s="469"/>
      <c r="AU599" s="469"/>
      <c r="AV599" s="469"/>
      <c r="AW599" s="469"/>
      <c r="AX599" s="469"/>
      <c r="AY599" s="469"/>
      <c r="AZ599" s="469"/>
      <c r="BA599" s="469"/>
      <c r="BB599" s="469"/>
      <c r="BC599" s="469"/>
      <c r="BD599" s="469"/>
      <c r="BE599" s="469"/>
      <c r="BF599" s="469"/>
      <c r="BG599" s="469"/>
      <c r="BH599" s="469"/>
      <c r="BI599" s="469"/>
      <c r="BJ599" s="469"/>
      <c r="BK599" s="469"/>
      <c r="BL599" s="469"/>
      <c r="BM599" s="469"/>
      <c r="BN599" s="469"/>
      <c r="BO599" s="469"/>
      <c r="BP599" s="469"/>
      <c r="BQ599" s="469"/>
      <c r="BR599" s="469">
        <v>0</v>
      </c>
      <c r="BS599" s="469"/>
      <c r="BT599" s="469"/>
      <c r="BU599" s="469"/>
      <c r="BV599" s="469"/>
      <c r="BW599" s="469"/>
      <c r="BX599" s="469"/>
      <c r="BY599" s="469"/>
      <c r="BZ599" s="469"/>
      <c r="CA599" s="469"/>
      <c r="CB599" s="469"/>
      <c r="CC599" s="469"/>
      <c r="CD599" s="469"/>
      <c r="CE599" s="469"/>
      <c r="CF599" s="469"/>
      <c r="CG599" s="469"/>
      <c r="CH599" s="469"/>
      <c r="CI599" s="469"/>
      <c r="CJ599" s="469"/>
    </row>
    <row r="600" spans="3:88" ht="14.25" customHeight="1" x14ac:dyDescent="0.35">
      <c r="C600" s="424" t="s">
        <v>286</v>
      </c>
      <c r="D600" s="425"/>
      <c r="E600" s="425"/>
      <c r="F600" s="425"/>
      <c r="G600" s="425"/>
      <c r="H600" s="425"/>
      <c r="I600" s="425"/>
      <c r="J600" s="425"/>
      <c r="K600" s="426"/>
      <c r="L600" s="415">
        <v>875</v>
      </c>
      <c r="M600" s="416"/>
      <c r="N600" s="416"/>
      <c r="O600" s="416"/>
      <c r="P600" s="416"/>
      <c r="Q600" s="417"/>
      <c r="R600" s="415">
        <v>620</v>
      </c>
      <c r="S600" s="425"/>
      <c r="T600" s="425"/>
      <c r="U600" s="426"/>
      <c r="V600" s="415">
        <v>525</v>
      </c>
      <c r="W600" s="425"/>
      <c r="X600" s="425"/>
      <c r="Y600" s="426"/>
      <c r="Z600" s="424">
        <v>213</v>
      </c>
      <c r="AA600" s="425"/>
      <c r="AB600" s="425"/>
      <c r="AC600" s="425"/>
      <c r="AD600" s="425"/>
      <c r="AE600" s="425"/>
      <c r="AF600" s="426"/>
      <c r="AG600" s="415">
        <v>128</v>
      </c>
      <c r="AH600" s="425"/>
      <c r="AI600" s="425"/>
      <c r="AJ600" s="425"/>
      <c r="AK600" s="425"/>
      <c r="AL600" s="425"/>
      <c r="AM600" s="426"/>
      <c r="AN600" s="424" t="s">
        <v>955</v>
      </c>
      <c r="AO600" s="425"/>
      <c r="AP600" s="425"/>
      <c r="AR600" s="469" t="s">
        <v>806</v>
      </c>
      <c r="AS600" s="469"/>
      <c r="AT600" s="469"/>
      <c r="AU600" s="469"/>
      <c r="AV600" s="469"/>
      <c r="AW600" s="469"/>
      <c r="AX600" s="469"/>
      <c r="AY600" s="469"/>
      <c r="AZ600" s="469"/>
      <c r="BA600" s="469"/>
      <c r="BB600" s="469"/>
      <c r="BC600" s="469"/>
      <c r="BD600" s="469"/>
      <c r="BE600" s="469"/>
      <c r="BF600" s="469"/>
      <c r="BG600" s="469"/>
      <c r="BH600" s="469"/>
      <c r="BI600" s="469"/>
      <c r="BJ600" s="469"/>
      <c r="BK600" s="469"/>
      <c r="BL600" s="469"/>
      <c r="BM600" s="469"/>
      <c r="BN600" s="469"/>
      <c r="BO600" s="469"/>
      <c r="BP600" s="469"/>
      <c r="BQ600" s="469"/>
      <c r="BR600" s="469">
        <v>29</v>
      </c>
      <c r="BS600" s="469"/>
      <c r="BT600" s="469"/>
      <c r="BU600" s="469"/>
      <c r="BV600" s="469"/>
      <c r="BW600" s="469"/>
      <c r="BX600" s="469"/>
      <c r="BY600" s="469"/>
      <c r="BZ600" s="469"/>
      <c r="CA600" s="469"/>
      <c r="CB600" s="469"/>
      <c r="CC600" s="469"/>
      <c r="CD600" s="469"/>
      <c r="CE600" s="469"/>
      <c r="CF600" s="469"/>
      <c r="CG600" s="469"/>
      <c r="CH600" s="469"/>
      <c r="CI600" s="469"/>
      <c r="CJ600" s="469"/>
    </row>
    <row r="601" spans="3:88" ht="14.25" customHeight="1" x14ac:dyDescent="0.35">
      <c r="C601" s="267"/>
      <c r="D601" s="268"/>
      <c r="E601" s="268"/>
      <c r="F601" s="268"/>
      <c r="G601" s="268"/>
      <c r="H601" s="268"/>
      <c r="I601" s="268"/>
      <c r="J601" s="268"/>
      <c r="K601" s="269"/>
      <c r="L601" s="378"/>
      <c r="M601" s="379"/>
      <c r="N601" s="379"/>
      <c r="O601" s="379"/>
      <c r="P601" s="379"/>
      <c r="Q601" s="380"/>
      <c r="R601" s="424"/>
      <c r="S601" s="425"/>
      <c r="T601" s="425"/>
      <c r="U601" s="426"/>
      <c r="V601" s="424"/>
      <c r="W601" s="425"/>
      <c r="X601" s="425"/>
      <c r="Y601" s="426"/>
      <c r="Z601" s="424"/>
      <c r="AA601" s="425"/>
      <c r="AB601" s="425"/>
      <c r="AC601" s="425"/>
      <c r="AD601" s="425"/>
      <c r="AE601" s="425"/>
      <c r="AF601" s="426"/>
      <c r="AG601" s="424"/>
      <c r="AH601" s="425"/>
      <c r="AI601" s="425"/>
      <c r="AJ601" s="425"/>
      <c r="AK601" s="425"/>
      <c r="AL601" s="425"/>
      <c r="AM601" s="426"/>
      <c r="AN601" s="424" t="s">
        <v>955</v>
      </c>
      <c r="AO601" s="425"/>
      <c r="AP601" s="425"/>
      <c r="AR601" s="469" t="s">
        <v>807</v>
      </c>
      <c r="AS601" s="469"/>
      <c r="AT601" s="469"/>
      <c r="AU601" s="469"/>
      <c r="AV601" s="469"/>
      <c r="AW601" s="469"/>
      <c r="AX601" s="469"/>
      <c r="AY601" s="469"/>
      <c r="AZ601" s="469"/>
      <c r="BA601" s="469"/>
      <c r="BB601" s="469"/>
      <c r="BC601" s="469"/>
      <c r="BD601" s="469"/>
      <c r="BE601" s="469"/>
      <c r="BF601" s="469"/>
      <c r="BG601" s="469"/>
      <c r="BH601" s="469"/>
      <c r="BI601" s="469"/>
      <c r="BJ601" s="469"/>
      <c r="BK601" s="469"/>
      <c r="BL601" s="469"/>
      <c r="BM601" s="469"/>
      <c r="BN601" s="469"/>
      <c r="BO601" s="469"/>
      <c r="BP601" s="469"/>
      <c r="BQ601" s="469"/>
      <c r="BR601" s="469">
        <v>0</v>
      </c>
      <c r="BS601" s="469"/>
      <c r="BT601" s="469"/>
      <c r="BU601" s="469"/>
      <c r="BV601" s="469"/>
      <c r="BW601" s="469"/>
      <c r="BX601" s="469"/>
      <c r="BY601" s="469"/>
      <c r="BZ601" s="469"/>
      <c r="CA601" s="469"/>
      <c r="CB601" s="469"/>
      <c r="CC601" s="469"/>
      <c r="CD601" s="469"/>
      <c r="CE601" s="469"/>
      <c r="CF601" s="469"/>
      <c r="CG601" s="469"/>
      <c r="CH601" s="469"/>
      <c r="CI601" s="469"/>
      <c r="CJ601" s="469"/>
    </row>
    <row r="602" spans="3:88" ht="14.25" customHeight="1" x14ac:dyDescent="0.35">
      <c r="C602" s="267"/>
      <c r="D602" s="268"/>
      <c r="E602" s="268"/>
      <c r="F602" s="268"/>
      <c r="G602" s="268"/>
      <c r="H602" s="268"/>
      <c r="I602" s="268"/>
      <c r="J602" s="268"/>
      <c r="K602" s="269"/>
      <c r="L602" s="384"/>
      <c r="M602" s="379"/>
      <c r="N602" s="379"/>
      <c r="O602" s="379"/>
      <c r="P602" s="379"/>
      <c r="Q602" s="380"/>
      <c r="R602" s="424"/>
      <c r="S602" s="425"/>
      <c r="T602" s="425"/>
      <c r="U602" s="426"/>
      <c r="V602" s="424"/>
      <c r="W602" s="425"/>
      <c r="X602" s="425"/>
      <c r="Y602" s="426"/>
      <c r="Z602" s="424"/>
      <c r="AA602" s="425"/>
      <c r="AB602" s="425"/>
      <c r="AC602" s="425"/>
      <c r="AD602" s="425"/>
      <c r="AE602" s="425"/>
      <c r="AF602" s="426"/>
      <c r="AG602" s="424"/>
      <c r="AH602" s="425"/>
      <c r="AI602" s="425"/>
      <c r="AJ602" s="425"/>
      <c r="AK602" s="425"/>
      <c r="AL602" s="425"/>
      <c r="AM602" s="426"/>
      <c r="AN602" s="424" t="s">
        <v>955</v>
      </c>
      <c r="AO602" s="425"/>
      <c r="AP602" s="425"/>
      <c r="AR602" s="629" t="s">
        <v>117</v>
      </c>
      <c r="AS602" s="629"/>
      <c r="AT602" s="629"/>
      <c r="AU602" s="629"/>
      <c r="AV602" s="629"/>
      <c r="AW602" s="629"/>
      <c r="AX602" s="629"/>
      <c r="AY602" s="629"/>
      <c r="AZ602" s="629"/>
      <c r="BA602" s="629"/>
      <c r="BB602" s="629"/>
      <c r="BC602" s="629"/>
      <c r="BD602" s="629"/>
      <c r="BE602" s="629"/>
      <c r="BF602" s="629"/>
      <c r="BG602" s="629"/>
      <c r="BH602" s="629"/>
      <c r="BI602" s="629"/>
      <c r="BJ602" s="629"/>
      <c r="BK602" s="629"/>
      <c r="BL602" s="629"/>
      <c r="BM602" s="629"/>
      <c r="BN602" s="629"/>
      <c r="BO602" s="629"/>
      <c r="BP602" s="629"/>
      <c r="BQ602" s="629"/>
      <c r="BR602" s="629">
        <f>SUM(BR597:BY601)</f>
        <v>29</v>
      </c>
      <c r="BS602" s="629"/>
      <c r="BT602" s="629"/>
      <c r="BU602" s="629"/>
      <c r="BV602" s="629"/>
      <c r="BW602" s="629"/>
      <c r="BX602" s="629"/>
      <c r="BY602" s="629"/>
      <c r="BZ602" s="629"/>
      <c r="CA602" s="629"/>
      <c r="CB602" s="629"/>
      <c r="CC602" s="629"/>
      <c r="CD602" s="629"/>
      <c r="CE602" s="629"/>
      <c r="CF602" s="629"/>
      <c r="CG602" s="629"/>
      <c r="CH602" s="629"/>
      <c r="CI602" s="629"/>
      <c r="CJ602" s="629"/>
    </row>
    <row r="603" spans="3:88" ht="14.25" customHeight="1" x14ac:dyDescent="0.35">
      <c r="C603" s="318" t="s">
        <v>271</v>
      </c>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c r="AB603" s="318"/>
      <c r="AC603" s="318"/>
      <c r="AD603" s="318"/>
      <c r="AE603" s="318"/>
      <c r="AF603" s="318"/>
      <c r="AG603" s="318"/>
      <c r="AH603" s="318"/>
      <c r="AI603" s="318"/>
      <c r="AJ603" s="318"/>
      <c r="AK603" s="318"/>
      <c r="AL603" s="318"/>
      <c r="AM603" s="318"/>
      <c r="AN603" s="318"/>
      <c r="AO603" s="318"/>
      <c r="AP603" s="318"/>
      <c r="AR603" s="637" t="s">
        <v>298</v>
      </c>
      <c r="AS603" s="637"/>
      <c r="AT603" s="637"/>
      <c r="AU603" s="637"/>
      <c r="AV603" s="637"/>
      <c r="AW603" s="637"/>
      <c r="AX603" s="637"/>
      <c r="AY603" s="637"/>
      <c r="AZ603" s="637"/>
      <c r="BA603" s="637"/>
      <c r="BB603" s="637"/>
      <c r="BC603" s="637"/>
      <c r="BD603" s="637"/>
      <c r="BE603" s="637"/>
      <c r="BF603" s="637"/>
      <c r="BG603" s="637"/>
      <c r="BH603" s="637"/>
      <c r="BI603" s="637"/>
      <c r="BJ603" s="637"/>
      <c r="BK603" s="637"/>
      <c r="BL603" s="637"/>
      <c r="BM603" s="637"/>
      <c r="BN603" s="637"/>
      <c r="BO603" s="637"/>
      <c r="BP603" s="637"/>
      <c r="BQ603" s="637"/>
      <c r="BR603" s="637"/>
      <c r="BS603" s="637"/>
      <c r="BT603" s="637"/>
      <c r="BU603" s="637"/>
      <c r="BV603" s="637"/>
      <c r="BW603" s="637"/>
      <c r="BX603" s="637"/>
      <c r="BY603" s="637"/>
      <c r="BZ603" s="637"/>
      <c r="CA603" s="637"/>
      <c r="CB603" s="637"/>
      <c r="CC603" s="637"/>
      <c r="CD603" s="637"/>
      <c r="CE603" s="637"/>
      <c r="CF603" s="637"/>
      <c r="CG603" s="637"/>
      <c r="CH603" s="637"/>
      <c r="CI603" s="637"/>
      <c r="CJ603" s="637"/>
    </row>
    <row r="604" spans="3:88" ht="14.25" customHeight="1" x14ac:dyDescent="0.35"/>
    <row r="605" spans="3:88" ht="14.25" customHeight="1" x14ac:dyDescent="0.35">
      <c r="D605" s="283" t="s">
        <v>315</v>
      </c>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283"/>
      <c r="AF605" s="283"/>
      <c r="AG605" s="283"/>
      <c r="AH605" s="283"/>
      <c r="AI605" s="283"/>
      <c r="AJ605" s="283"/>
      <c r="AK605" s="283"/>
      <c r="AL605" s="283"/>
      <c r="AM605" s="283"/>
      <c r="AN605" s="283"/>
      <c r="AO605" s="283"/>
      <c r="AP605" s="283"/>
      <c r="AQ605" s="283"/>
      <c r="AR605" s="283"/>
      <c r="AS605" s="283"/>
      <c r="AT605" s="283"/>
      <c r="AU605" s="283"/>
      <c r="AV605" s="283"/>
      <c r="AW605" s="283"/>
      <c r="AX605" s="283"/>
      <c r="AY605" s="283"/>
      <c r="AZ605" s="283"/>
      <c r="BA605" s="283"/>
      <c r="BB605" s="283"/>
      <c r="BC605" s="283"/>
      <c r="BD605" s="283"/>
      <c r="BE605" s="283"/>
      <c r="BF605" s="283"/>
      <c r="BG605" s="283"/>
      <c r="BH605" s="283"/>
      <c r="BI605" s="283"/>
      <c r="BJ605" s="283"/>
      <c r="BK605" s="283"/>
      <c r="BL605" s="283"/>
      <c r="BM605" s="283"/>
      <c r="BN605" s="283"/>
      <c r="BO605" s="283"/>
      <c r="BP605" s="283"/>
      <c r="BQ605" s="283"/>
      <c r="BR605" s="283"/>
      <c r="BS605" s="283"/>
      <c r="BT605" s="283"/>
      <c r="BU605" s="283"/>
      <c r="BV605" s="283"/>
      <c r="BW605" s="283"/>
      <c r="BX605" s="283"/>
      <c r="BY605" s="283"/>
      <c r="BZ605" s="283"/>
      <c r="CA605" s="283"/>
      <c r="CB605" s="283"/>
      <c r="CC605" s="283"/>
      <c r="CD605" s="283"/>
      <c r="CE605" s="283"/>
      <c r="CF605" s="283"/>
      <c r="CG605" s="283"/>
      <c r="CH605" s="283"/>
      <c r="CI605" s="283"/>
      <c r="CJ605" s="283"/>
    </row>
    <row r="606" spans="3:88" ht="14.25" customHeight="1" x14ac:dyDescent="0.35">
      <c r="D606" s="283"/>
      <c r="E606" s="283"/>
      <c r="F606" s="283"/>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D606" s="283"/>
      <c r="AE606" s="283"/>
      <c r="AF606" s="283"/>
      <c r="AG606" s="283"/>
      <c r="AH606" s="283"/>
      <c r="AI606" s="283"/>
      <c r="AJ606" s="283"/>
      <c r="AK606" s="283"/>
      <c r="AL606" s="283"/>
      <c r="AM606" s="283"/>
      <c r="AN606" s="283"/>
      <c r="AO606" s="283"/>
      <c r="AP606" s="283"/>
      <c r="AQ606" s="283"/>
      <c r="AR606" s="283"/>
      <c r="AS606" s="283"/>
      <c r="AT606" s="283"/>
      <c r="AU606" s="283"/>
      <c r="AV606" s="283"/>
      <c r="AW606" s="283"/>
      <c r="AX606" s="283"/>
      <c r="AY606" s="283"/>
      <c r="AZ606" s="283"/>
      <c r="BA606" s="283"/>
      <c r="BB606" s="283"/>
      <c r="BC606" s="283"/>
      <c r="BD606" s="283"/>
      <c r="BE606" s="283"/>
      <c r="BF606" s="283"/>
      <c r="BG606" s="283"/>
      <c r="BH606" s="283"/>
      <c r="BI606" s="283"/>
      <c r="BJ606" s="283"/>
      <c r="BK606" s="283"/>
      <c r="BL606" s="283"/>
      <c r="BM606" s="283"/>
      <c r="BN606" s="283"/>
      <c r="BO606" s="283"/>
      <c r="BP606" s="283"/>
      <c r="BQ606" s="283"/>
      <c r="BR606" s="283"/>
      <c r="BS606" s="283"/>
      <c r="BT606" s="283"/>
      <c r="BU606" s="283"/>
      <c r="BV606" s="283"/>
      <c r="BW606" s="283"/>
      <c r="BX606" s="283"/>
      <c r="BY606" s="283"/>
      <c r="BZ606" s="283"/>
      <c r="CA606" s="283"/>
      <c r="CB606" s="283"/>
      <c r="CC606" s="283"/>
      <c r="CD606" s="283"/>
      <c r="CE606" s="283"/>
      <c r="CF606" s="283"/>
      <c r="CG606" s="283"/>
      <c r="CH606" s="283"/>
      <c r="CI606" s="283"/>
      <c r="CJ606" s="283"/>
    </row>
    <row r="607" spans="3:88" ht="14.25" customHeight="1" x14ac:dyDescent="0.35">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c r="BG607" s="69"/>
      <c r="BH607" s="69"/>
      <c r="BI607" s="69"/>
      <c r="BJ607" s="69"/>
      <c r="BK607" s="69"/>
      <c r="BL607" s="69"/>
      <c r="BM607" s="69"/>
      <c r="BN607" s="69"/>
      <c r="BO607" s="69"/>
      <c r="BP607" s="69"/>
      <c r="BQ607" s="69"/>
      <c r="BR607" s="69"/>
      <c r="BS607" s="69"/>
      <c r="BT607" s="69"/>
      <c r="BU607" s="69"/>
      <c r="BV607" s="69"/>
      <c r="BW607" s="69"/>
      <c r="BX607" s="69"/>
      <c r="BY607" s="69"/>
      <c r="BZ607" s="69"/>
      <c r="CA607" s="69"/>
      <c r="CB607" s="69"/>
      <c r="CC607" s="69"/>
      <c r="CD607" s="69"/>
      <c r="CE607" s="69"/>
      <c r="CF607" s="69"/>
      <c r="CG607" s="69"/>
      <c r="CH607" s="69"/>
      <c r="CI607" s="69"/>
      <c r="CJ607" s="69"/>
    </row>
    <row r="608" spans="3:88" ht="14.25" customHeight="1" x14ac:dyDescent="0.35">
      <c r="D608" s="316" t="s">
        <v>628</v>
      </c>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6"/>
      <c r="AD608" s="316"/>
      <c r="AE608" s="316"/>
      <c r="AF608" s="316"/>
      <c r="AG608" s="316"/>
      <c r="AH608" s="316"/>
      <c r="AI608" s="316"/>
      <c r="AJ608" s="316"/>
      <c r="AK608" s="316"/>
      <c r="AL608" s="316"/>
      <c r="AM608" s="316"/>
      <c r="AN608" s="316"/>
      <c r="AO608" s="316"/>
      <c r="AP608" s="316"/>
      <c r="AQ608" s="7"/>
      <c r="AR608" s="590" t="s">
        <v>629</v>
      </c>
      <c r="AS608" s="590"/>
      <c r="AT608" s="590"/>
      <c r="AU608" s="590"/>
      <c r="AV608" s="590"/>
      <c r="AW608" s="590"/>
      <c r="AX608" s="590"/>
      <c r="AY608" s="590"/>
      <c r="AZ608" s="590"/>
      <c r="BA608" s="590"/>
      <c r="BB608" s="590"/>
      <c r="BC608" s="590"/>
      <c r="BD608" s="590"/>
      <c r="BE608" s="590"/>
      <c r="BF608" s="590"/>
      <c r="BG608" s="590"/>
      <c r="BH608" s="590"/>
      <c r="BI608" s="590"/>
      <c r="BJ608" s="590"/>
      <c r="BK608" s="590"/>
      <c r="BL608" s="590"/>
      <c r="BM608" s="590"/>
      <c r="BN608" s="590"/>
      <c r="BO608" s="590"/>
      <c r="BP608" s="590"/>
      <c r="BQ608" s="590"/>
      <c r="BR608" s="590"/>
      <c r="BS608" s="590"/>
      <c r="BT608" s="590"/>
      <c r="BU608" s="590"/>
      <c r="BV608" s="590"/>
      <c r="BW608" s="590"/>
      <c r="BX608" s="590"/>
      <c r="BY608" s="590"/>
      <c r="BZ608" s="590"/>
      <c r="CA608" s="590"/>
      <c r="CB608" s="590"/>
      <c r="CC608" s="590"/>
      <c r="CD608" s="590"/>
      <c r="CE608" s="590"/>
      <c r="CF608" s="590"/>
      <c r="CG608" s="590"/>
      <c r="CH608" s="590"/>
      <c r="CI608" s="590"/>
      <c r="CJ608" s="590"/>
    </row>
    <row r="609" spans="3:88" ht="37.9" customHeight="1" x14ac:dyDescent="0.35">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c r="AA609" s="317"/>
      <c r="AB609" s="317"/>
      <c r="AC609" s="317"/>
      <c r="AD609" s="317"/>
      <c r="AE609" s="317"/>
      <c r="AF609" s="317"/>
      <c r="AG609" s="317"/>
      <c r="AH609" s="317"/>
      <c r="AI609" s="317"/>
      <c r="AJ609" s="317"/>
      <c r="AK609" s="317"/>
      <c r="AL609" s="317"/>
      <c r="AM609" s="317"/>
      <c r="AN609" s="317"/>
      <c r="AO609" s="317"/>
      <c r="AP609" s="317"/>
      <c r="AQ609" s="7"/>
      <c r="AR609" s="670"/>
      <c r="AS609" s="670"/>
      <c r="AT609" s="670"/>
      <c r="AU609" s="670"/>
      <c r="AV609" s="670"/>
      <c r="AW609" s="670"/>
      <c r="AX609" s="670"/>
      <c r="AY609" s="670"/>
      <c r="AZ609" s="670"/>
      <c r="BA609" s="670"/>
      <c r="BB609" s="670"/>
      <c r="BC609" s="670"/>
      <c r="BD609" s="670"/>
      <c r="BE609" s="670"/>
      <c r="BF609" s="670"/>
      <c r="BG609" s="670"/>
      <c r="BH609" s="670"/>
      <c r="BI609" s="670"/>
      <c r="BJ609" s="670"/>
      <c r="BK609" s="670"/>
      <c r="BL609" s="670"/>
      <c r="BM609" s="670"/>
      <c r="BN609" s="670"/>
      <c r="BO609" s="670"/>
      <c r="BP609" s="670"/>
      <c r="BQ609" s="670"/>
      <c r="BR609" s="670"/>
      <c r="BS609" s="670"/>
      <c r="BT609" s="670"/>
      <c r="BU609" s="670"/>
      <c r="BV609" s="670"/>
      <c r="BW609" s="670"/>
      <c r="BX609" s="670"/>
      <c r="BY609" s="670"/>
      <c r="BZ609" s="670"/>
      <c r="CA609" s="670"/>
      <c r="CB609" s="670"/>
      <c r="CC609" s="670"/>
      <c r="CD609" s="670"/>
      <c r="CE609" s="670"/>
      <c r="CF609" s="670"/>
      <c r="CG609" s="670"/>
      <c r="CH609" s="670"/>
      <c r="CI609" s="670"/>
      <c r="CJ609" s="670"/>
    </row>
    <row r="610" spans="3:88" ht="14.25" customHeight="1" x14ac:dyDescent="0.35">
      <c r="D610" s="418" t="s">
        <v>318</v>
      </c>
      <c r="E610" s="419"/>
      <c r="F610" s="419"/>
      <c r="G610" s="420"/>
      <c r="H610" s="418" t="s">
        <v>630</v>
      </c>
      <c r="I610" s="419"/>
      <c r="J610" s="419"/>
      <c r="K610" s="419"/>
      <c r="L610" s="419"/>
      <c r="M610" s="419"/>
      <c r="N610" s="419"/>
      <c r="O610" s="419"/>
      <c r="P610" s="419"/>
      <c r="Q610" s="419"/>
      <c r="R610" s="419"/>
      <c r="S610" s="420"/>
      <c r="T610" s="418" t="s">
        <v>155</v>
      </c>
      <c r="U610" s="419"/>
      <c r="V610" s="419"/>
      <c r="W610" s="419"/>
      <c r="X610" s="419"/>
      <c r="Y610" s="419"/>
      <c r="Z610" s="419"/>
      <c r="AA610" s="419"/>
      <c r="AB610" s="420"/>
      <c r="AC610" s="418" t="s">
        <v>156</v>
      </c>
      <c r="AD610" s="419"/>
      <c r="AE610" s="419"/>
      <c r="AF610" s="419"/>
      <c r="AG610" s="419"/>
      <c r="AH610" s="419"/>
      <c r="AI610" s="419"/>
      <c r="AJ610" s="419"/>
      <c r="AK610" s="420"/>
      <c r="AL610" s="418" t="s">
        <v>117</v>
      </c>
      <c r="AM610" s="419"/>
      <c r="AN610" s="419"/>
      <c r="AO610" s="419"/>
      <c r="AP610" s="419"/>
      <c r="AR610" s="418" t="s">
        <v>631</v>
      </c>
      <c r="AS610" s="419"/>
      <c r="AT610" s="419"/>
      <c r="AU610" s="419"/>
      <c r="AV610" s="419"/>
      <c r="AW610" s="418">
        <v>2009</v>
      </c>
      <c r="AX610" s="419"/>
      <c r="AY610" s="419"/>
      <c r="AZ610" s="419"/>
      <c r="BA610" s="419"/>
      <c r="BB610" s="418">
        <v>2010</v>
      </c>
      <c r="BC610" s="419"/>
      <c r="BD610" s="419"/>
      <c r="BE610" s="419"/>
      <c r="BF610" s="419"/>
      <c r="BG610" s="418">
        <v>2011</v>
      </c>
      <c r="BH610" s="419"/>
      <c r="BI610" s="419"/>
      <c r="BJ610" s="419"/>
      <c r="BK610" s="419"/>
      <c r="BL610" s="418">
        <v>2012</v>
      </c>
      <c r="BM610" s="419"/>
      <c r="BN610" s="419"/>
      <c r="BO610" s="419"/>
      <c r="BP610" s="419"/>
      <c r="BQ610" s="418">
        <v>2013</v>
      </c>
      <c r="BR610" s="419"/>
      <c r="BS610" s="419"/>
      <c r="BT610" s="419"/>
      <c r="BU610" s="420"/>
      <c r="BV610" s="418">
        <v>2014</v>
      </c>
      <c r="BW610" s="419"/>
      <c r="BX610" s="419"/>
      <c r="BY610" s="419"/>
      <c r="BZ610" s="420"/>
      <c r="CA610" s="418">
        <v>2015</v>
      </c>
      <c r="CB610" s="419"/>
      <c r="CC610" s="419"/>
      <c r="CD610" s="419"/>
      <c r="CE610" s="420"/>
      <c r="CF610" s="476">
        <v>2016</v>
      </c>
      <c r="CG610" s="476"/>
      <c r="CH610" s="476"/>
      <c r="CI610" s="476"/>
      <c r="CJ610" s="476"/>
    </row>
    <row r="611" spans="3:88" ht="14.25" customHeight="1" x14ac:dyDescent="0.35">
      <c r="D611" s="624"/>
      <c r="E611" s="697"/>
      <c r="F611" s="697"/>
      <c r="G611" s="626"/>
      <c r="H611" s="624"/>
      <c r="I611" s="697"/>
      <c r="J611" s="697"/>
      <c r="K611" s="697"/>
      <c r="L611" s="697"/>
      <c r="M611" s="697"/>
      <c r="N611" s="697"/>
      <c r="O611" s="697"/>
      <c r="P611" s="697"/>
      <c r="Q611" s="697"/>
      <c r="R611" s="697"/>
      <c r="S611" s="626"/>
      <c r="T611" s="624"/>
      <c r="U611" s="625"/>
      <c r="V611" s="625"/>
      <c r="W611" s="625"/>
      <c r="X611" s="625"/>
      <c r="Y611" s="625"/>
      <c r="Z611" s="625"/>
      <c r="AA611" s="625"/>
      <c r="AB611" s="626"/>
      <c r="AC611" s="624"/>
      <c r="AD611" s="625"/>
      <c r="AE611" s="625"/>
      <c r="AF611" s="625"/>
      <c r="AG611" s="625"/>
      <c r="AH611" s="625"/>
      <c r="AI611" s="625"/>
      <c r="AJ611" s="625"/>
      <c r="AK611" s="626"/>
      <c r="AL611" s="624"/>
      <c r="AM611" s="625"/>
      <c r="AN611" s="625"/>
      <c r="AO611" s="625"/>
      <c r="AP611" s="625"/>
      <c r="AR611" s="624"/>
      <c r="AS611" s="625"/>
      <c r="AT611" s="625"/>
      <c r="AU611" s="625"/>
      <c r="AV611" s="625"/>
      <c r="AW611" s="624"/>
      <c r="AX611" s="625"/>
      <c r="AY611" s="625"/>
      <c r="AZ611" s="625"/>
      <c r="BA611" s="625"/>
      <c r="BB611" s="624"/>
      <c r="BC611" s="625"/>
      <c r="BD611" s="625"/>
      <c r="BE611" s="625"/>
      <c r="BF611" s="625"/>
      <c r="BG611" s="624"/>
      <c r="BH611" s="625"/>
      <c r="BI611" s="625"/>
      <c r="BJ611" s="625"/>
      <c r="BK611" s="625"/>
      <c r="BL611" s="624"/>
      <c r="BM611" s="625"/>
      <c r="BN611" s="625"/>
      <c r="BO611" s="625"/>
      <c r="BP611" s="625"/>
      <c r="BQ611" s="624"/>
      <c r="BR611" s="625"/>
      <c r="BS611" s="625"/>
      <c r="BT611" s="625"/>
      <c r="BU611" s="626"/>
      <c r="BV611" s="624"/>
      <c r="BW611" s="625"/>
      <c r="BX611" s="625"/>
      <c r="BY611" s="625"/>
      <c r="BZ611" s="626"/>
      <c r="CA611" s="624"/>
      <c r="CB611" s="625"/>
      <c r="CC611" s="625"/>
      <c r="CD611" s="625"/>
      <c r="CE611" s="626"/>
      <c r="CF611" s="476"/>
      <c r="CG611" s="476"/>
      <c r="CH611" s="476"/>
      <c r="CI611" s="476"/>
      <c r="CJ611" s="476"/>
    </row>
    <row r="612" spans="3:88" ht="14.25" customHeight="1" x14ac:dyDescent="0.35">
      <c r="D612" s="421"/>
      <c r="E612" s="422"/>
      <c r="F612" s="422"/>
      <c r="G612" s="423"/>
      <c r="H612" s="421"/>
      <c r="I612" s="422"/>
      <c r="J612" s="422"/>
      <c r="K612" s="422"/>
      <c r="L612" s="422"/>
      <c r="M612" s="422"/>
      <c r="N612" s="422"/>
      <c r="O612" s="422"/>
      <c r="P612" s="422"/>
      <c r="Q612" s="422"/>
      <c r="R612" s="422"/>
      <c r="S612" s="423"/>
      <c r="T612" s="421"/>
      <c r="U612" s="422"/>
      <c r="V612" s="422"/>
      <c r="W612" s="422"/>
      <c r="X612" s="422"/>
      <c r="Y612" s="422"/>
      <c r="Z612" s="422"/>
      <c r="AA612" s="422"/>
      <c r="AB612" s="423"/>
      <c r="AC612" s="421"/>
      <c r="AD612" s="422"/>
      <c r="AE612" s="422"/>
      <c r="AF612" s="422"/>
      <c r="AG612" s="422"/>
      <c r="AH612" s="422"/>
      <c r="AI612" s="422"/>
      <c r="AJ612" s="422"/>
      <c r="AK612" s="423"/>
      <c r="AL612" s="421"/>
      <c r="AM612" s="422"/>
      <c r="AN612" s="422"/>
      <c r="AO612" s="422"/>
      <c r="AP612" s="422"/>
      <c r="AR612" s="421"/>
      <c r="AS612" s="422"/>
      <c r="AT612" s="422"/>
      <c r="AU612" s="422"/>
      <c r="AV612" s="422"/>
      <c r="AW612" s="421"/>
      <c r="AX612" s="422"/>
      <c r="AY612" s="422"/>
      <c r="AZ612" s="422"/>
      <c r="BA612" s="422"/>
      <c r="BB612" s="421"/>
      <c r="BC612" s="422"/>
      <c r="BD612" s="422"/>
      <c r="BE612" s="422"/>
      <c r="BF612" s="422"/>
      <c r="BG612" s="421"/>
      <c r="BH612" s="422"/>
      <c r="BI612" s="422"/>
      <c r="BJ612" s="422"/>
      <c r="BK612" s="422"/>
      <c r="BL612" s="421"/>
      <c r="BM612" s="422"/>
      <c r="BN612" s="422"/>
      <c r="BO612" s="422"/>
      <c r="BP612" s="422"/>
      <c r="BQ612" s="421"/>
      <c r="BR612" s="422"/>
      <c r="BS612" s="422"/>
      <c r="BT612" s="422"/>
      <c r="BU612" s="423"/>
      <c r="BV612" s="421"/>
      <c r="BW612" s="422"/>
      <c r="BX612" s="422"/>
      <c r="BY612" s="422"/>
      <c r="BZ612" s="423"/>
      <c r="CA612" s="421"/>
      <c r="CB612" s="422"/>
      <c r="CC612" s="422"/>
      <c r="CD612" s="422"/>
      <c r="CE612" s="423"/>
      <c r="CF612" s="476"/>
      <c r="CG612" s="476"/>
      <c r="CH612" s="476"/>
      <c r="CI612" s="476"/>
      <c r="CJ612" s="476"/>
    </row>
    <row r="613" spans="3:88" ht="14.25" customHeight="1" x14ac:dyDescent="0.35">
      <c r="D613" s="424" t="s">
        <v>299</v>
      </c>
      <c r="E613" s="425"/>
      <c r="F613" s="425"/>
      <c r="G613" s="426"/>
      <c r="H613" s="424">
        <v>0</v>
      </c>
      <c r="I613" s="425"/>
      <c r="J613" s="425"/>
      <c r="K613" s="425"/>
      <c r="L613" s="425"/>
      <c r="M613" s="425"/>
      <c r="N613" s="425"/>
      <c r="O613" s="425"/>
      <c r="P613" s="425"/>
      <c r="Q613" s="425"/>
      <c r="R613" s="425"/>
      <c r="S613" s="426"/>
      <c r="T613" s="689">
        <v>350</v>
      </c>
      <c r="U613" s="690"/>
      <c r="V613" s="690"/>
      <c r="W613" s="690"/>
      <c r="X613" s="690"/>
      <c r="Y613" s="690"/>
      <c r="Z613" s="690"/>
      <c r="AA613" s="690"/>
      <c r="AB613" s="691"/>
      <c r="AC613" s="689">
        <v>378</v>
      </c>
      <c r="AD613" s="690"/>
      <c r="AE613" s="690"/>
      <c r="AF613" s="690"/>
      <c r="AG613" s="690"/>
      <c r="AH613" s="690"/>
      <c r="AI613" s="690"/>
      <c r="AJ613" s="690"/>
      <c r="AK613" s="691"/>
      <c r="AL613" s="689">
        <v>731</v>
      </c>
      <c r="AM613" s="690"/>
      <c r="AN613" s="690"/>
      <c r="AO613" s="690"/>
      <c r="AP613" s="690"/>
      <c r="AR613" s="621" t="s">
        <v>653</v>
      </c>
      <c r="AS613" s="622"/>
      <c r="AT613" s="622"/>
      <c r="AU613" s="622"/>
      <c r="AV613" s="623"/>
      <c r="AW613" s="621">
        <v>14.3</v>
      </c>
      <c r="AX613" s="622"/>
      <c r="AY613" s="622"/>
      <c r="AZ613" s="622"/>
      <c r="BA613" s="623"/>
      <c r="BB613" s="621">
        <v>13.8</v>
      </c>
      <c r="BC613" s="622"/>
      <c r="BD613" s="622"/>
      <c r="BE613" s="622"/>
      <c r="BF613" s="623"/>
      <c r="BG613" s="621">
        <v>13.3</v>
      </c>
      <c r="BH613" s="622"/>
      <c r="BI613" s="622"/>
      <c r="BJ613" s="622"/>
      <c r="BK613" s="623"/>
      <c r="BL613" s="621">
        <v>12</v>
      </c>
      <c r="BM613" s="622"/>
      <c r="BN613" s="622"/>
      <c r="BO613" s="622"/>
      <c r="BP613" s="623"/>
      <c r="BQ613" s="424">
        <v>11.3</v>
      </c>
      <c r="BR613" s="425"/>
      <c r="BS613" s="425"/>
      <c r="BT613" s="425"/>
      <c r="BU613" s="426"/>
      <c r="BV613" s="424">
        <v>10.199999999999999</v>
      </c>
      <c r="BW613" s="425"/>
      <c r="BX613" s="425"/>
      <c r="BY613" s="425"/>
      <c r="BZ613" s="426"/>
      <c r="CA613" s="424">
        <v>11.5</v>
      </c>
      <c r="CB613" s="425"/>
      <c r="CC613" s="425"/>
      <c r="CD613" s="425"/>
      <c r="CE613" s="426"/>
      <c r="CF613" s="621">
        <v>11.5</v>
      </c>
      <c r="CG613" s="622"/>
      <c r="CH613" s="622"/>
      <c r="CI613" s="622"/>
      <c r="CJ613" s="623"/>
    </row>
    <row r="614" spans="3:88" ht="14.25" customHeight="1" x14ac:dyDescent="0.35">
      <c r="C614" s="75"/>
      <c r="D614" s="424" t="s">
        <v>300</v>
      </c>
      <c r="E614" s="425"/>
      <c r="F614" s="425"/>
      <c r="G614" s="426"/>
      <c r="H614" s="424">
        <v>46</v>
      </c>
      <c r="I614" s="425"/>
      <c r="J614" s="425"/>
      <c r="K614" s="425"/>
      <c r="L614" s="425"/>
      <c r="M614" s="425"/>
      <c r="N614" s="425"/>
      <c r="O614" s="425"/>
      <c r="P614" s="425"/>
      <c r="Q614" s="425"/>
      <c r="R614" s="425"/>
      <c r="S614" s="426"/>
      <c r="T614" s="689">
        <v>4</v>
      </c>
      <c r="U614" s="690"/>
      <c r="V614" s="690"/>
      <c r="W614" s="690"/>
      <c r="X614" s="690"/>
      <c r="Y614" s="690"/>
      <c r="Z614" s="690"/>
      <c r="AA614" s="690"/>
      <c r="AB614" s="691"/>
      <c r="AC614" s="689">
        <v>6</v>
      </c>
      <c r="AD614" s="690"/>
      <c r="AE614" s="690"/>
      <c r="AF614" s="690"/>
      <c r="AG614" s="690"/>
      <c r="AH614" s="690"/>
      <c r="AI614" s="690"/>
      <c r="AJ614" s="690"/>
      <c r="AK614" s="691"/>
      <c r="AL614" s="689">
        <f>SUM(H614:AK614)</f>
        <v>56</v>
      </c>
      <c r="AM614" s="690"/>
      <c r="AN614" s="690"/>
      <c r="AO614" s="690"/>
      <c r="AP614" s="690"/>
      <c r="AR614" s="621" t="s">
        <v>133</v>
      </c>
      <c r="AS614" s="622"/>
      <c r="AT614" s="622"/>
      <c r="AU614" s="622"/>
      <c r="AV614" s="623"/>
      <c r="AW614" s="621">
        <v>13.4</v>
      </c>
      <c r="AX614" s="622"/>
      <c r="AY614" s="622"/>
      <c r="AZ614" s="622"/>
      <c r="BA614" s="623"/>
      <c r="BB614" s="621">
        <v>13</v>
      </c>
      <c r="BC614" s="622"/>
      <c r="BD614" s="622"/>
      <c r="BE614" s="622"/>
      <c r="BF614" s="623"/>
      <c r="BG614" s="621">
        <v>12.4</v>
      </c>
      <c r="BH614" s="622"/>
      <c r="BI614" s="622"/>
      <c r="BJ614" s="622"/>
      <c r="BK614" s="623"/>
      <c r="BL614" s="621">
        <v>12.1</v>
      </c>
      <c r="BM614" s="622"/>
      <c r="BN614" s="622"/>
      <c r="BO614" s="622"/>
      <c r="BP614" s="623"/>
      <c r="BQ614" s="424">
        <v>11.8</v>
      </c>
      <c r="BR614" s="425"/>
      <c r="BS614" s="425"/>
      <c r="BT614" s="425"/>
      <c r="BU614" s="426"/>
      <c r="BV614" s="424">
        <v>11.8</v>
      </c>
      <c r="BW614" s="425"/>
      <c r="BX614" s="425"/>
      <c r="BY614" s="425"/>
      <c r="BZ614" s="426"/>
      <c r="CA614" s="424">
        <v>12</v>
      </c>
      <c r="CB614" s="425"/>
      <c r="CC614" s="425"/>
      <c r="CD614" s="425"/>
      <c r="CE614" s="426"/>
      <c r="CF614" s="621">
        <v>12.2</v>
      </c>
      <c r="CG614" s="622"/>
      <c r="CH614" s="622"/>
      <c r="CI614" s="622"/>
      <c r="CJ614" s="623"/>
    </row>
    <row r="615" spans="3:88" ht="14.25" customHeight="1" x14ac:dyDescent="0.35">
      <c r="D615" s="431" t="s">
        <v>117</v>
      </c>
      <c r="E615" s="432"/>
      <c r="F615" s="432"/>
      <c r="G615" s="433"/>
      <c r="H615" s="431">
        <f>SUM(K613:S614)</f>
        <v>0</v>
      </c>
      <c r="I615" s="432"/>
      <c r="J615" s="432"/>
      <c r="K615" s="432"/>
      <c r="L615" s="432"/>
      <c r="M615" s="432"/>
      <c r="N615" s="432"/>
      <c r="O615" s="432"/>
      <c r="P615" s="432"/>
      <c r="Q615" s="432"/>
      <c r="R615" s="432"/>
      <c r="S615" s="433"/>
      <c r="T615" s="431">
        <f>SUM(T613:AB614)</f>
        <v>354</v>
      </c>
      <c r="U615" s="432"/>
      <c r="V615" s="432"/>
      <c r="W615" s="432"/>
      <c r="X615" s="432"/>
      <c r="Y615" s="432"/>
      <c r="Z615" s="432"/>
      <c r="AA615" s="432"/>
      <c r="AB615" s="433"/>
      <c r="AC615" s="431">
        <f t="shared" ref="AC615" si="26">SUM(AC613:AK614)</f>
        <v>384</v>
      </c>
      <c r="AD615" s="432"/>
      <c r="AE615" s="432"/>
      <c r="AF615" s="432"/>
      <c r="AG615" s="432"/>
      <c r="AH615" s="432"/>
      <c r="AI615" s="432"/>
      <c r="AJ615" s="432"/>
      <c r="AK615" s="433"/>
      <c r="AL615" s="431">
        <f>SUM(AL613:AP614)</f>
        <v>787</v>
      </c>
      <c r="AM615" s="432"/>
      <c r="AN615" s="432"/>
      <c r="AO615" s="432"/>
      <c r="AP615" s="432"/>
      <c r="AR615" s="621" t="s">
        <v>134</v>
      </c>
      <c r="AS615" s="622"/>
      <c r="AT615" s="622"/>
      <c r="AU615" s="622"/>
      <c r="AV615" s="623"/>
      <c r="AW615" s="621">
        <v>18.8</v>
      </c>
      <c r="AX615" s="622"/>
      <c r="AY615" s="622"/>
      <c r="AZ615" s="622"/>
      <c r="BA615" s="623"/>
      <c r="BB615" s="621">
        <v>18.399999999999999</v>
      </c>
      <c r="BC615" s="622"/>
      <c r="BD615" s="622"/>
      <c r="BE615" s="622"/>
      <c r="BF615" s="623"/>
      <c r="BG615" s="621">
        <v>17.8</v>
      </c>
      <c r="BH615" s="622"/>
      <c r="BI615" s="622"/>
      <c r="BJ615" s="622"/>
      <c r="BK615" s="623"/>
      <c r="BL615" s="621">
        <v>17.5</v>
      </c>
      <c r="BM615" s="622"/>
      <c r="BN615" s="622"/>
      <c r="BO615" s="622"/>
      <c r="BP615" s="623"/>
      <c r="BQ615" s="424">
        <v>17.2</v>
      </c>
      <c r="BR615" s="425"/>
      <c r="BS615" s="425"/>
      <c r="BT615" s="425"/>
      <c r="BU615" s="426"/>
      <c r="BV615" s="424">
        <v>17.2</v>
      </c>
      <c r="BW615" s="425"/>
      <c r="BX615" s="425"/>
      <c r="BY615" s="425"/>
      <c r="BZ615" s="426"/>
      <c r="CA615" s="424">
        <v>17.100000000000001</v>
      </c>
      <c r="CB615" s="425"/>
      <c r="CC615" s="425"/>
      <c r="CD615" s="425"/>
      <c r="CE615" s="426"/>
      <c r="CF615" s="621">
        <v>16.8</v>
      </c>
      <c r="CG615" s="622"/>
      <c r="CH615" s="622"/>
      <c r="CI615" s="622"/>
      <c r="CJ615" s="623"/>
    </row>
    <row r="616" spans="3:88" ht="14.25" customHeight="1" x14ac:dyDescent="0.35">
      <c r="D616" s="254" t="s">
        <v>923</v>
      </c>
      <c r="E616" s="254"/>
      <c r="F616" s="254"/>
      <c r="G616" s="254"/>
      <c r="H616" s="254"/>
      <c r="I616" s="254"/>
      <c r="J616" s="254"/>
      <c r="K616" s="254"/>
      <c r="L616" s="254"/>
      <c r="M616" s="254"/>
      <c r="N616" s="254"/>
      <c r="O616" s="254"/>
      <c r="P616" s="254"/>
      <c r="Q616" s="254"/>
      <c r="R616" s="254"/>
      <c r="S616" s="254"/>
      <c r="T616" s="254"/>
      <c r="U616" s="254"/>
      <c r="V616" s="254"/>
      <c r="W616" s="254"/>
      <c r="X616" s="254"/>
      <c r="Y616" s="254"/>
      <c r="Z616" s="254"/>
      <c r="AA616" s="254"/>
      <c r="AB616" s="254"/>
      <c r="AC616" s="254"/>
      <c r="AD616" s="254"/>
      <c r="AE616" s="254"/>
      <c r="AF616" s="254"/>
      <c r="AG616" s="89"/>
      <c r="AH616" s="89"/>
      <c r="AI616" s="89"/>
      <c r="AJ616" s="89"/>
      <c r="AK616" s="89"/>
      <c r="AL616" s="89"/>
      <c r="AM616" s="89"/>
      <c r="AN616" s="89"/>
      <c r="AO616" s="89"/>
      <c r="AP616" s="89"/>
      <c r="AQ616" s="7"/>
      <c r="AR616" s="637" t="s">
        <v>632</v>
      </c>
      <c r="AS616" s="637"/>
      <c r="AT616" s="637"/>
      <c r="AU616" s="637"/>
      <c r="AV616" s="637"/>
      <c r="AW616" s="637"/>
      <c r="AX616" s="637"/>
      <c r="AY616" s="637"/>
      <c r="AZ616" s="637"/>
      <c r="BA616" s="637"/>
      <c r="BB616" s="637"/>
      <c r="BC616" s="637"/>
      <c r="BD616" s="637"/>
      <c r="BE616" s="637"/>
      <c r="BF616" s="637"/>
      <c r="BG616" s="637"/>
      <c r="BH616" s="637"/>
      <c r="BI616" s="637"/>
      <c r="BJ616" s="637"/>
      <c r="BK616" s="637"/>
      <c r="BL616" s="637"/>
      <c r="BM616" s="637"/>
      <c r="BN616" s="637"/>
      <c r="BO616" s="637"/>
      <c r="BP616" s="637"/>
      <c r="BQ616" s="637"/>
      <c r="BR616" s="637"/>
      <c r="BS616" s="637"/>
      <c r="BT616" s="637"/>
      <c r="BU616" s="637"/>
      <c r="BV616" s="637"/>
      <c r="BW616" s="637"/>
      <c r="BX616" s="637"/>
      <c r="BY616" s="637"/>
      <c r="BZ616" s="637"/>
      <c r="CA616" s="637"/>
      <c r="CB616" s="637"/>
      <c r="CC616" s="637"/>
      <c r="CD616" s="637"/>
      <c r="CE616" s="637"/>
      <c r="CF616" s="637"/>
      <c r="CG616" s="637"/>
      <c r="CH616" s="637"/>
      <c r="CI616" s="637"/>
      <c r="CJ616" s="637"/>
    </row>
    <row r="617" spans="3:88" ht="14.25" customHeight="1" x14ac:dyDescent="0.35">
      <c r="AR617" s="4"/>
      <c r="AY617" s="7"/>
      <c r="AZ617" s="7"/>
      <c r="BA617" s="7"/>
      <c r="BB617" s="7"/>
      <c r="BC617" s="7"/>
    </row>
    <row r="618" spans="3:88" ht="14.25" customHeight="1" x14ac:dyDescent="0.35">
      <c r="D618" s="316" t="s">
        <v>915</v>
      </c>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6"/>
      <c r="AD618" s="316"/>
      <c r="AE618" s="316"/>
      <c r="AF618" s="316"/>
      <c r="AG618" s="316"/>
      <c r="AH618" s="316"/>
      <c r="AI618" s="316"/>
      <c r="AJ618" s="316"/>
      <c r="AK618" s="316"/>
      <c r="AL618" s="316"/>
      <c r="AM618" s="316"/>
      <c r="AN618" s="316"/>
      <c r="AO618" s="316"/>
      <c r="AP618" s="316"/>
      <c r="AQ618" s="7"/>
      <c r="AR618" s="590" t="s">
        <v>633</v>
      </c>
      <c r="AS618" s="590"/>
      <c r="AT618" s="590"/>
      <c r="AU618" s="590"/>
      <c r="AV618" s="590"/>
      <c r="AW618" s="590"/>
      <c r="AX618" s="590"/>
      <c r="AY618" s="590"/>
      <c r="AZ618" s="590"/>
      <c r="BA618" s="590"/>
      <c r="BB618" s="590"/>
      <c r="BC618" s="590"/>
      <c r="BD618" s="590"/>
      <c r="BE618" s="590"/>
      <c r="BF618" s="590"/>
      <c r="BG618" s="590"/>
      <c r="BH618" s="590"/>
      <c r="BI618" s="590"/>
      <c r="BJ618" s="590"/>
      <c r="BK618" s="590"/>
      <c r="BL618" s="590"/>
      <c r="BM618" s="590"/>
      <c r="BN618" s="590"/>
      <c r="BO618" s="590"/>
      <c r="BP618" s="590"/>
      <c r="BQ618" s="590"/>
      <c r="BR618" s="590"/>
      <c r="BS618" s="590"/>
      <c r="BT618" s="590"/>
      <c r="BU618" s="590"/>
      <c r="BV618" s="590"/>
      <c r="BW618" s="590"/>
      <c r="BX618" s="590"/>
      <c r="BY618" s="590"/>
      <c r="BZ618" s="590"/>
      <c r="CA618" s="590"/>
      <c r="CB618" s="590"/>
      <c r="CC618" s="590"/>
      <c r="CD618" s="590"/>
      <c r="CE618" s="590"/>
      <c r="CF618" s="590"/>
      <c r="CG618" s="590"/>
      <c r="CH618" s="590"/>
      <c r="CI618" s="590"/>
      <c r="CJ618" s="590"/>
    </row>
    <row r="619" spans="3:88" ht="14.25" customHeight="1" x14ac:dyDescent="0.35">
      <c r="D619" s="317"/>
      <c r="E619" s="317"/>
      <c r="F619" s="317"/>
      <c r="G619" s="317"/>
      <c r="H619" s="317"/>
      <c r="I619" s="317"/>
      <c r="J619" s="317"/>
      <c r="K619" s="317"/>
      <c r="L619" s="317"/>
      <c r="M619" s="317"/>
      <c r="N619" s="317"/>
      <c r="O619" s="317"/>
      <c r="P619" s="317"/>
      <c r="Q619" s="317"/>
      <c r="R619" s="317"/>
      <c r="S619" s="317"/>
      <c r="T619" s="317"/>
      <c r="U619" s="317"/>
      <c r="V619" s="317"/>
      <c r="W619" s="317"/>
      <c r="X619" s="317"/>
      <c r="Y619" s="317"/>
      <c r="Z619" s="317"/>
      <c r="AA619" s="317"/>
      <c r="AB619" s="317"/>
      <c r="AC619" s="317"/>
      <c r="AD619" s="317"/>
      <c r="AE619" s="317"/>
      <c r="AF619" s="317"/>
      <c r="AG619" s="317"/>
      <c r="AH619" s="317"/>
      <c r="AI619" s="317"/>
      <c r="AJ619" s="317"/>
      <c r="AK619" s="317"/>
      <c r="AL619" s="317"/>
      <c r="AM619" s="317"/>
      <c r="AN619" s="317"/>
      <c r="AO619" s="317"/>
      <c r="AP619" s="317"/>
      <c r="AQ619" s="7"/>
      <c r="AR619" s="670"/>
      <c r="AS619" s="670"/>
      <c r="AT619" s="670"/>
      <c r="AU619" s="670"/>
      <c r="AV619" s="670"/>
      <c r="AW619" s="670"/>
      <c r="AX619" s="670"/>
      <c r="AY619" s="670"/>
      <c r="AZ619" s="670"/>
      <c r="BA619" s="670"/>
      <c r="BB619" s="670"/>
      <c r="BC619" s="670"/>
      <c r="BD619" s="670"/>
      <c r="BE619" s="670"/>
      <c r="BF619" s="670"/>
      <c r="BG619" s="670"/>
      <c r="BH619" s="670"/>
      <c r="BI619" s="670"/>
      <c r="BJ619" s="670"/>
      <c r="BK619" s="670"/>
      <c r="BL619" s="670"/>
      <c r="BM619" s="670"/>
      <c r="BN619" s="670"/>
      <c r="BO619" s="670"/>
      <c r="BP619" s="670"/>
      <c r="BQ619" s="670"/>
      <c r="BR619" s="670"/>
      <c r="BS619" s="670"/>
      <c r="BT619" s="670"/>
      <c r="BU619" s="670"/>
      <c r="BV619" s="670"/>
      <c r="BW619" s="670"/>
      <c r="BX619" s="670"/>
      <c r="BY619" s="670"/>
      <c r="BZ619" s="670"/>
      <c r="CA619" s="670"/>
      <c r="CB619" s="670"/>
      <c r="CC619" s="670"/>
      <c r="CD619" s="670"/>
      <c r="CE619" s="670"/>
      <c r="CF619" s="670"/>
      <c r="CG619" s="670"/>
      <c r="CH619" s="670"/>
      <c r="CI619" s="670"/>
      <c r="CJ619" s="670"/>
    </row>
    <row r="620" spans="3:88" ht="14.25" customHeight="1" x14ac:dyDescent="0.35">
      <c r="D620" s="566" t="s">
        <v>613</v>
      </c>
      <c r="E620" s="567"/>
      <c r="F620" s="567"/>
      <c r="G620" s="567"/>
      <c r="H620" s="567"/>
      <c r="I620" s="567"/>
      <c r="J620" s="567"/>
      <c r="K620" s="567"/>
      <c r="L620" s="567"/>
      <c r="M620" s="567"/>
      <c r="N620" s="567"/>
      <c r="O620" s="567"/>
      <c r="P620" s="567"/>
      <c r="Q620" s="567"/>
      <c r="R620" s="567"/>
      <c r="S620" s="567"/>
      <c r="T620" s="567"/>
      <c r="U620" s="568"/>
      <c r="V620" s="276"/>
      <c r="W620" s="276"/>
      <c r="X620" s="276"/>
      <c r="Y620" s="276"/>
      <c r="Z620" s="276"/>
      <c r="AA620" s="276"/>
      <c r="AB620" s="276"/>
      <c r="AC620" s="276"/>
      <c r="AD620" s="276"/>
      <c r="AE620" s="276"/>
      <c r="AF620" s="276"/>
      <c r="AG620" s="276"/>
      <c r="AH620" s="276"/>
      <c r="AI620" s="276"/>
      <c r="AJ620" s="276"/>
      <c r="AK620" s="276"/>
      <c r="AL620" s="276"/>
      <c r="AM620" s="276"/>
      <c r="AN620" s="276"/>
      <c r="AO620" s="276"/>
      <c r="AP620" s="276"/>
      <c r="AR620" s="465" t="s">
        <v>154</v>
      </c>
      <c r="AS620" s="465"/>
      <c r="AT620" s="465"/>
      <c r="AU620" s="465"/>
      <c r="AV620" s="465"/>
      <c r="AW620" s="465"/>
      <c r="AX620" s="465"/>
      <c r="AY620" s="465"/>
      <c r="AZ620" s="465"/>
      <c r="BA620" s="465"/>
      <c r="BB620" s="465"/>
      <c r="BC620" s="465"/>
      <c r="BD620" s="465"/>
      <c r="BE620" s="465"/>
      <c r="BF620" s="465"/>
      <c r="BG620" s="465"/>
      <c r="BH620" s="465"/>
      <c r="BI620" s="465"/>
      <c r="BJ620" s="465"/>
      <c r="BK620" s="465"/>
      <c r="BL620" s="465"/>
      <c r="BM620" s="465"/>
      <c r="BN620" s="465"/>
      <c r="BO620" s="465"/>
      <c r="BP620" s="628" t="s">
        <v>297</v>
      </c>
      <c r="BQ620" s="628"/>
      <c r="BR620" s="628"/>
      <c r="BS620" s="628"/>
      <c r="BT620" s="628"/>
      <c r="BU620" s="628"/>
      <c r="BV620" s="628"/>
      <c r="BW620" s="628"/>
      <c r="BX620" s="628"/>
      <c r="BY620" s="628"/>
      <c r="BZ620" s="628"/>
      <c r="CA620" s="628"/>
      <c r="CB620" s="628"/>
      <c r="CC620" s="465" t="s">
        <v>180</v>
      </c>
      <c r="CD620" s="465"/>
      <c r="CE620" s="465"/>
      <c r="CF620" s="465"/>
      <c r="CG620" s="465"/>
      <c r="CH620" s="465"/>
      <c r="CI620" s="465"/>
      <c r="CJ620" s="465"/>
    </row>
    <row r="621" spans="3:88" ht="14.25" customHeight="1" x14ac:dyDescent="0.35">
      <c r="D621" s="455" t="s">
        <v>634</v>
      </c>
      <c r="E621" s="456"/>
      <c r="F621" s="456"/>
      <c r="G621" s="473"/>
      <c r="H621" s="418" t="s">
        <v>630</v>
      </c>
      <c r="I621" s="419"/>
      <c r="J621" s="419"/>
      <c r="K621" s="419"/>
      <c r="L621" s="419"/>
      <c r="M621" s="419"/>
      <c r="N621" s="419"/>
      <c r="O621" s="419"/>
      <c r="P621" s="419"/>
      <c r="Q621" s="419"/>
      <c r="R621" s="419"/>
      <c r="S621" s="419"/>
      <c r="T621" s="419"/>
      <c r="U621" s="420"/>
      <c r="V621" s="476" t="s">
        <v>155</v>
      </c>
      <c r="W621" s="476"/>
      <c r="X621" s="476"/>
      <c r="Y621" s="476"/>
      <c r="Z621" s="476"/>
      <c r="AA621" s="476"/>
      <c r="AB621" s="476"/>
      <c r="AC621" s="476"/>
      <c r="AD621" s="476"/>
      <c r="AE621" s="476" t="s">
        <v>156</v>
      </c>
      <c r="AF621" s="476"/>
      <c r="AG621" s="476"/>
      <c r="AH621" s="476"/>
      <c r="AI621" s="476"/>
      <c r="AJ621" s="476"/>
      <c r="AK621" s="476"/>
      <c r="AL621" s="476"/>
      <c r="AM621" s="476" t="s">
        <v>117</v>
      </c>
      <c r="AN621" s="476"/>
      <c r="AO621" s="476"/>
      <c r="AP621" s="476"/>
      <c r="AR621" s="465"/>
      <c r="AS621" s="465"/>
      <c r="AT621" s="465"/>
      <c r="AU621" s="465"/>
      <c r="AV621" s="465"/>
      <c r="AW621" s="465"/>
      <c r="AX621" s="465"/>
      <c r="AY621" s="465"/>
      <c r="AZ621" s="465"/>
      <c r="BA621" s="465"/>
      <c r="BB621" s="465"/>
      <c r="BC621" s="465"/>
      <c r="BD621" s="465"/>
      <c r="BE621" s="465"/>
      <c r="BF621" s="465"/>
      <c r="BG621" s="465"/>
      <c r="BH621" s="465"/>
      <c r="BI621" s="465"/>
      <c r="BJ621" s="465"/>
      <c r="BK621" s="465"/>
      <c r="BL621" s="465"/>
      <c r="BM621" s="465"/>
      <c r="BN621" s="465"/>
      <c r="BO621" s="465"/>
      <c r="BP621" s="628"/>
      <c r="BQ621" s="628"/>
      <c r="BR621" s="628"/>
      <c r="BS621" s="628"/>
      <c r="BT621" s="628"/>
      <c r="BU621" s="628"/>
      <c r="BV621" s="628"/>
      <c r="BW621" s="628"/>
      <c r="BX621" s="628"/>
      <c r="BY621" s="628"/>
      <c r="BZ621" s="628"/>
      <c r="CA621" s="628"/>
      <c r="CB621" s="628"/>
      <c r="CC621" s="465"/>
      <c r="CD621" s="465"/>
      <c r="CE621" s="465"/>
      <c r="CF621" s="465"/>
      <c r="CG621" s="465"/>
      <c r="CH621" s="465"/>
      <c r="CI621" s="465"/>
      <c r="CJ621" s="465"/>
    </row>
    <row r="622" spans="3:88" ht="14.25" customHeight="1" x14ac:dyDescent="0.35">
      <c r="D622" s="459"/>
      <c r="E622" s="460"/>
      <c r="F622" s="460"/>
      <c r="G622" s="475"/>
      <c r="H622" s="421"/>
      <c r="I622" s="422"/>
      <c r="J622" s="422"/>
      <c r="K622" s="422"/>
      <c r="L622" s="422"/>
      <c r="M622" s="422"/>
      <c r="N622" s="422"/>
      <c r="O622" s="422"/>
      <c r="P622" s="422"/>
      <c r="Q622" s="422"/>
      <c r="R622" s="422"/>
      <c r="S622" s="422"/>
      <c r="T622" s="422"/>
      <c r="U622" s="423"/>
      <c r="V622" s="476"/>
      <c r="W622" s="476"/>
      <c r="X622" s="476"/>
      <c r="Y622" s="476"/>
      <c r="Z622" s="476"/>
      <c r="AA622" s="476"/>
      <c r="AB622" s="476"/>
      <c r="AC622" s="476"/>
      <c r="AD622" s="476"/>
      <c r="AE622" s="476"/>
      <c r="AF622" s="476"/>
      <c r="AG622" s="476"/>
      <c r="AH622" s="476"/>
      <c r="AI622" s="476"/>
      <c r="AJ622" s="476"/>
      <c r="AK622" s="476"/>
      <c r="AL622" s="476"/>
      <c r="AM622" s="476"/>
      <c r="AN622" s="476"/>
      <c r="AO622" s="476"/>
      <c r="AP622" s="476"/>
      <c r="AR622" s="672" t="s">
        <v>316</v>
      </c>
      <c r="AS622" s="672"/>
      <c r="AT622" s="672"/>
      <c r="AU622" s="672"/>
      <c r="AV622" s="672"/>
      <c r="AW622" s="672"/>
      <c r="AX622" s="672"/>
      <c r="AY622" s="672"/>
      <c r="AZ622" s="672"/>
      <c r="BA622" s="672"/>
      <c r="BB622" s="672"/>
      <c r="BC622" s="672"/>
      <c r="BD622" s="672"/>
      <c r="BE622" s="672"/>
      <c r="BF622" s="672"/>
      <c r="BG622" s="672"/>
      <c r="BH622" s="672"/>
      <c r="BI622" s="672"/>
      <c r="BJ622" s="672"/>
      <c r="BK622" s="672"/>
      <c r="BL622" s="672"/>
      <c r="BM622" s="672"/>
      <c r="BN622" s="672"/>
      <c r="BO622" s="672"/>
      <c r="BP622" s="672">
        <v>10</v>
      </c>
      <c r="BQ622" s="672"/>
      <c r="BR622" s="672"/>
      <c r="BS622" s="672"/>
      <c r="BT622" s="672"/>
      <c r="BU622" s="672"/>
      <c r="BV622" s="672"/>
      <c r="BW622" s="672"/>
      <c r="BX622" s="672"/>
      <c r="BY622" s="672"/>
      <c r="BZ622" s="672"/>
      <c r="CA622" s="672"/>
      <c r="CB622" s="672"/>
      <c r="CC622" s="453">
        <f>+BP622/$BP$626*100</f>
        <v>1.7761989342806392</v>
      </c>
      <c r="CD622" s="453"/>
      <c r="CE622" s="453"/>
      <c r="CF622" s="453"/>
      <c r="CG622" s="453"/>
      <c r="CH622" s="453"/>
      <c r="CI622" s="453"/>
      <c r="CJ622" s="453"/>
    </row>
    <row r="623" spans="3:88" ht="14.25" customHeight="1" x14ac:dyDescent="0.35">
      <c r="D623" s="848" t="s">
        <v>115</v>
      </c>
      <c r="E623" s="849"/>
      <c r="F623" s="849"/>
      <c r="G623" s="850"/>
      <c r="H623" s="260"/>
      <c r="I623" s="260"/>
      <c r="J623" s="260"/>
      <c r="K623" s="260"/>
      <c r="L623" s="383">
        <v>8</v>
      </c>
      <c r="M623" s="383"/>
      <c r="N623" s="383"/>
      <c r="O623" s="383"/>
      <c r="P623" s="383"/>
      <c r="Q623" s="383"/>
      <c r="R623" s="383"/>
      <c r="S623" s="383"/>
      <c r="T623" s="383"/>
      <c r="U623" s="383"/>
      <c r="V623" s="469">
        <v>0</v>
      </c>
      <c r="W623" s="469"/>
      <c r="X623" s="469"/>
      <c r="Y623" s="469"/>
      <c r="Z623" s="469"/>
      <c r="AA623" s="469"/>
      <c r="AB623" s="469"/>
      <c r="AC623" s="469"/>
      <c r="AD623" s="469"/>
      <c r="AE623" s="469">
        <v>1</v>
      </c>
      <c r="AF623" s="469"/>
      <c r="AG623" s="469"/>
      <c r="AH623" s="469"/>
      <c r="AI623" s="469"/>
      <c r="AJ623" s="469"/>
      <c r="AK623" s="469"/>
      <c r="AL623" s="469"/>
      <c r="AM623" s="452">
        <f>SUM(L623:AL623)</f>
        <v>9</v>
      </c>
      <c r="AN623" s="452"/>
      <c r="AO623" s="452"/>
      <c r="AP623" s="452"/>
      <c r="AR623" s="672" t="s">
        <v>317</v>
      </c>
      <c r="AS623" s="672"/>
      <c r="AT623" s="672"/>
      <c r="AU623" s="672"/>
      <c r="AV623" s="672"/>
      <c r="AW623" s="672"/>
      <c r="AX623" s="672"/>
      <c r="AY623" s="672"/>
      <c r="AZ623" s="672"/>
      <c r="BA623" s="672"/>
      <c r="BB623" s="672"/>
      <c r="BC623" s="672"/>
      <c r="BD623" s="672"/>
      <c r="BE623" s="672"/>
      <c r="BF623" s="672"/>
      <c r="BG623" s="672"/>
      <c r="BH623" s="672"/>
      <c r="BI623" s="672"/>
      <c r="BJ623" s="672"/>
      <c r="BK623" s="672"/>
      <c r="BL623" s="672"/>
      <c r="BM623" s="672"/>
      <c r="BN623" s="672"/>
      <c r="BO623" s="672"/>
      <c r="BP623" s="672">
        <v>59</v>
      </c>
      <c r="BQ623" s="672"/>
      <c r="BR623" s="672"/>
      <c r="BS623" s="672"/>
      <c r="BT623" s="672"/>
      <c r="BU623" s="672"/>
      <c r="BV623" s="672"/>
      <c r="BW623" s="672"/>
      <c r="BX623" s="672"/>
      <c r="BY623" s="672"/>
      <c r="BZ623" s="672"/>
      <c r="CA623" s="672"/>
      <c r="CB623" s="672"/>
      <c r="CC623" s="453">
        <f t="shared" ref="CC623:CC625" si="27">+BP623/$BP$626*100</f>
        <v>10.479573712255773</v>
      </c>
      <c r="CD623" s="453"/>
      <c r="CE623" s="453"/>
      <c r="CF623" s="453"/>
      <c r="CG623" s="453"/>
      <c r="CH623" s="453"/>
      <c r="CI623" s="453"/>
      <c r="CJ623" s="453"/>
    </row>
    <row r="624" spans="3:88" ht="14.25" customHeight="1" x14ac:dyDescent="0.35">
      <c r="D624" s="851" t="s">
        <v>104</v>
      </c>
      <c r="E624" s="852"/>
      <c r="F624" s="852"/>
      <c r="G624" s="853"/>
      <c r="H624" s="260"/>
      <c r="I624" s="260"/>
      <c r="J624" s="260"/>
      <c r="K624" s="260"/>
      <c r="L624" s="383">
        <v>0</v>
      </c>
      <c r="M624" s="383"/>
      <c r="N624" s="383"/>
      <c r="O624" s="383"/>
      <c r="P624" s="383"/>
      <c r="Q624" s="383"/>
      <c r="R624" s="383"/>
      <c r="S624" s="383"/>
      <c r="T624" s="383"/>
      <c r="U624" s="383"/>
      <c r="V624" s="469">
        <v>0</v>
      </c>
      <c r="W624" s="469"/>
      <c r="X624" s="469"/>
      <c r="Y624" s="469"/>
      <c r="Z624" s="469"/>
      <c r="AA624" s="469"/>
      <c r="AB624" s="469"/>
      <c r="AC624" s="469"/>
      <c r="AD624" s="469"/>
      <c r="AE624" s="469">
        <v>0</v>
      </c>
      <c r="AF624" s="469"/>
      <c r="AG624" s="469"/>
      <c r="AH624" s="469"/>
      <c r="AI624" s="469"/>
      <c r="AJ624" s="469"/>
      <c r="AK624" s="469"/>
      <c r="AL624" s="469"/>
      <c r="AM624" s="452">
        <f t="shared" ref="AM624:AM626" si="28">SUM(L624:AL624)</f>
        <v>0</v>
      </c>
      <c r="AN624" s="452"/>
      <c r="AO624" s="452"/>
      <c r="AP624" s="452"/>
      <c r="AR624" s="672" t="s">
        <v>916</v>
      </c>
      <c r="AS624" s="672"/>
      <c r="AT624" s="672"/>
      <c r="AU624" s="672"/>
      <c r="AV624" s="672"/>
      <c r="AW624" s="672"/>
      <c r="AX624" s="672"/>
      <c r="AY624" s="672"/>
      <c r="AZ624" s="672"/>
      <c r="BA624" s="672"/>
      <c r="BB624" s="672"/>
      <c r="BC624" s="672"/>
      <c r="BD624" s="672"/>
      <c r="BE624" s="672"/>
      <c r="BF624" s="672"/>
      <c r="BG624" s="672"/>
      <c r="BH624" s="672"/>
      <c r="BI624" s="672"/>
      <c r="BJ624" s="672"/>
      <c r="BK624" s="672"/>
      <c r="BL624" s="672"/>
      <c r="BM624" s="672"/>
      <c r="BN624" s="672"/>
      <c r="BO624" s="672"/>
      <c r="BP624" s="672">
        <f>43+69</f>
        <v>112</v>
      </c>
      <c r="BQ624" s="672"/>
      <c r="BR624" s="672"/>
      <c r="BS624" s="672"/>
      <c r="BT624" s="672"/>
      <c r="BU624" s="672"/>
      <c r="BV624" s="672"/>
      <c r="BW624" s="672"/>
      <c r="BX624" s="672"/>
      <c r="BY624" s="672"/>
      <c r="BZ624" s="672"/>
      <c r="CA624" s="672"/>
      <c r="CB624" s="672"/>
      <c r="CC624" s="453">
        <f t="shared" si="27"/>
        <v>19.893428063943162</v>
      </c>
      <c r="CD624" s="453"/>
      <c r="CE624" s="453"/>
      <c r="CF624" s="453"/>
      <c r="CG624" s="453"/>
      <c r="CH624" s="453"/>
      <c r="CI624" s="453"/>
      <c r="CJ624" s="453"/>
    </row>
    <row r="625" spans="4:88" ht="14.25" customHeight="1" x14ac:dyDescent="0.35">
      <c r="D625" s="851" t="s">
        <v>229</v>
      </c>
      <c r="E625" s="852"/>
      <c r="F625" s="852"/>
      <c r="G625" s="853"/>
      <c r="H625" s="260"/>
      <c r="I625" s="260"/>
      <c r="J625" s="260"/>
      <c r="K625" s="260"/>
      <c r="L625" s="383">
        <v>0</v>
      </c>
      <c r="M625" s="383"/>
      <c r="N625" s="383"/>
      <c r="O625" s="383"/>
      <c r="P625" s="383"/>
      <c r="Q625" s="383"/>
      <c r="R625" s="383"/>
      <c r="S625" s="383"/>
      <c r="T625" s="383"/>
      <c r="U625" s="383"/>
      <c r="V625" s="469">
        <v>0</v>
      </c>
      <c r="W625" s="469"/>
      <c r="X625" s="469"/>
      <c r="Y625" s="469"/>
      <c r="Z625" s="469"/>
      <c r="AA625" s="469"/>
      <c r="AB625" s="469"/>
      <c r="AC625" s="469"/>
      <c r="AD625" s="469"/>
      <c r="AE625" s="469">
        <v>0</v>
      </c>
      <c r="AF625" s="469"/>
      <c r="AG625" s="469"/>
      <c r="AH625" s="469"/>
      <c r="AI625" s="469"/>
      <c r="AJ625" s="469"/>
      <c r="AK625" s="469"/>
      <c r="AL625" s="469"/>
      <c r="AM625" s="452">
        <f t="shared" si="28"/>
        <v>0</v>
      </c>
      <c r="AN625" s="452"/>
      <c r="AO625" s="452"/>
      <c r="AP625" s="452"/>
      <c r="AR625" s="672" t="s">
        <v>917</v>
      </c>
      <c r="AS625" s="672"/>
      <c r="AT625" s="672"/>
      <c r="AU625" s="672"/>
      <c r="AV625" s="672"/>
      <c r="AW625" s="672"/>
      <c r="AX625" s="672"/>
      <c r="AY625" s="672"/>
      <c r="AZ625" s="672"/>
      <c r="BA625" s="672"/>
      <c r="BB625" s="672"/>
      <c r="BC625" s="672"/>
      <c r="BD625" s="672"/>
      <c r="BE625" s="672"/>
      <c r="BF625" s="672"/>
      <c r="BG625" s="672"/>
      <c r="BH625" s="672"/>
      <c r="BI625" s="672"/>
      <c r="BJ625" s="672"/>
      <c r="BK625" s="672"/>
      <c r="BL625" s="672"/>
      <c r="BM625" s="672"/>
      <c r="BN625" s="672"/>
      <c r="BO625" s="672"/>
      <c r="BP625" s="672">
        <f>228+154</f>
        <v>382</v>
      </c>
      <c r="BQ625" s="672"/>
      <c r="BR625" s="672"/>
      <c r="BS625" s="672"/>
      <c r="BT625" s="672"/>
      <c r="BU625" s="672"/>
      <c r="BV625" s="672"/>
      <c r="BW625" s="672"/>
      <c r="BX625" s="672"/>
      <c r="BY625" s="672"/>
      <c r="BZ625" s="672"/>
      <c r="CA625" s="672"/>
      <c r="CB625" s="672"/>
      <c r="CC625" s="453">
        <f t="shared" si="27"/>
        <v>67.850799289520424</v>
      </c>
      <c r="CD625" s="453"/>
      <c r="CE625" s="453"/>
      <c r="CF625" s="453"/>
      <c r="CG625" s="453"/>
      <c r="CH625" s="453"/>
      <c r="CI625" s="453"/>
      <c r="CJ625" s="453"/>
    </row>
    <row r="626" spans="4:88" ht="14.25" customHeight="1" x14ac:dyDescent="0.35">
      <c r="D626" s="851" t="s">
        <v>635</v>
      </c>
      <c r="E626" s="852"/>
      <c r="F626" s="852"/>
      <c r="G626" s="853"/>
      <c r="H626" s="260"/>
      <c r="I626" s="260"/>
      <c r="J626" s="260"/>
      <c r="K626" s="260"/>
      <c r="L626" s="383">
        <v>0</v>
      </c>
      <c r="M626" s="383"/>
      <c r="N626" s="383"/>
      <c r="O626" s="383"/>
      <c r="P626" s="383"/>
      <c r="Q626" s="383"/>
      <c r="R626" s="383"/>
      <c r="S626" s="383"/>
      <c r="T626" s="383"/>
      <c r="U626" s="383"/>
      <c r="V626" s="469">
        <v>0</v>
      </c>
      <c r="W626" s="469"/>
      <c r="X626" s="469"/>
      <c r="Y626" s="469"/>
      <c r="Z626" s="469"/>
      <c r="AA626" s="469"/>
      <c r="AB626" s="469"/>
      <c r="AC626" s="469"/>
      <c r="AD626" s="469"/>
      <c r="AE626" s="469">
        <v>0</v>
      </c>
      <c r="AF626" s="469"/>
      <c r="AG626" s="469"/>
      <c r="AH626" s="469"/>
      <c r="AI626" s="469"/>
      <c r="AJ626" s="469"/>
      <c r="AK626" s="469"/>
      <c r="AL626" s="469"/>
      <c r="AM626" s="452">
        <f t="shared" si="28"/>
        <v>0</v>
      </c>
      <c r="AN626" s="452"/>
      <c r="AO626" s="452"/>
      <c r="AP626" s="452"/>
      <c r="AR626" s="671" t="s">
        <v>828</v>
      </c>
      <c r="AS626" s="671"/>
      <c r="AT626" s="671"/>
      <c r="AU626" s="671"/>
      <c r="AV626" s="671"/>
      <c r="AW626" s="671"/>
      <c r="AX626" s="671"/>
      <c r="AY626" s="671"/>
      <c r="AZ626" s="671"/>
      <c r="BA626" s="671"/>
      <c r="BB626" s="671"/>
      <c r="BC626" s="671"/>
      <c r="BD626" s="671"/>
      <c r="BE626" s="671"/>
      <c r="BF626" s="671"/>
      <c r="BG626" s="671"/>
      <c r="BH626" s="671"/>
      <c r="BI626" s="671"/>
      <c r="BJ626" s="671"/>
      <c r="BK626" s="671"/>
      <c r="BL626" s="671"/>
      <c r="BM626" s="671"/>
      <c r="BN626" s="671"/>
      <c r="BO626" s="671"/>
      <c r="BP626" s="671">
        <f>SUM(BP622:CB625)</f>
        <v>563</v>
      </c>
      <c r="BQ626" s="671"/>
      <c r="BR626" s="671"/>
      <c r="BS626" s="671"/>
      <c r="BT626" s="671"/>
      <c r="BU626" s="671"/>
      <c r="BV626" s="671"/>
      <c r="BW626" s="671"/>
      <c r="BX626" s="671"/>
      <c r="BY626" s="671"/>
      <c r="BZ626" s="671"/>
      <c r="CA626" s="671"/>
      <c r="CB626" s="671"/>
      <c r="CC626" s="671">
        <v>100</v>
      </c>
      <c r="CD626" s="671"/>
      <c r="CE626" s="671"/>
      <c r="CF626" s="671"/>
      <c r="CG626" s="671"/>
      <c r="CH626" s="671"/>
      <c r="CI626" s="671"/>
      <c r="CJ626" s="671"/>
    </row>
    <row r="627" spans="4:88" ht="14.25" customHeight="1" x14ac:dyDescent="0.35">
      <c r="D627" s="254" t="s">
        <v>922</v>
      </c>
      <c r="E627" s="254"/>
      <c r="F627" s="254"/>
      <c r="G627" s="254"/>
      <c r="H627" s="254"/>
      <c r="I627" s="254"/>
      <c r="J627" s="254"/>
      <c r="K627" s="254"/>
      <c r="L627" s="254"/>
      <c r="M627" s="254"/>
      <c r="N627" s="254"/>
      <c r="O627" s="254"/>
      <c r="P627" s="254"/>
      <c r="Q627" s="254"/>
      <c r="R627" s="254"/>
      <c r="S627" s="254"/>
      <c r="T627" s="254"/>
      <c r="U627" s="254"/>
      <c r="V627" s="254"/>
      <c r="W627" s="254"/>
      <c r="X627" s="254"/>
      <c r="Y627" s="254"/>
      <c r="Z627" s="254"/>
      <c r="AA627" s="254"/>
      <c r="AB627" s="254"/>
      <c r="AC627" s="254"/>
      <c r="AD627" s="254"/>
      <c r="AE627" s="254"/>
      <c r="AF627" s="254"/>
      <c r="AG627" s="254"/>
      <c r="AH627" s="254"/>
      <c r="AI627" s="254"/>
      <c r="AJ627" s="254"/>
      <c r="AK627" s="254"/>
      <c r="AL627" s="254"/>
      <c r="AM627" s="254"/>
      <c r="AN627" s="254"/>
      <c r="AO627" s="254"/>
      <c r="AP627" s="254"/>
      <c r="AR627" s="637" t="s">
        <v>923</v>
      </c>
      <c r="AS627" s="637"/>
      <c r="AT627" s="637"/>
      <c r="AU627" s="637"/>
      <c r="AV627" s="637"/>
      <c r="AW627" s="637"/>
      <c r="AX627" s="637"/>
      <c r="AY627" s="637"/>
      <c r="AZ627" s="637"/>
      <c r="BA627" s="637"/>
      <c r="BB627" s="637"/>
      <c r="BC627" s="637"/>
      <c r="BD627" s="637"/>
      <c r="BE627" s="637"/>
      <c r="BF627" s="637"/>
      <c r="BG627" s="637"/>
      <c r="BH627" s="637"/>
      <c r="BI627" s="637"/>
      <c r="BJ627" s="637"/>
      <c r="BK627" s="637"/>
      <c r="BL627" s="637"/>
      <c r="BM627" s="637"/>
      <c r="BN627" s="637"/>
      <c r="BO627" s="637"/>
      <c r="BP627" s="637"/>
      <c r="BQ627" s="637"/>
      <c r="BR627" s="637"/>
      <c r="BS627" s="637"/>
      <c r="BT627" s="637"/>
      <c r="BU627" s="637"/>
      <c r="BV627" s="637"/>
      <c r="BW627" s="637"/>
      <c r="BX627" s="637"/>
      <c r="BY627" s="637"/>
      <c r="BZ627" s="637"/>
      <c r="CA627" s="637"/>
      <c r="CB627" s="637"/>
      <c r="CC627" s="637"/>
      <c r="CD627" s="637"/>
      <c r="CE627" s="637"/>
      <c r="CF627" s="637"/>
      <c r="CG627" s="637"/>
      <c r="CH627" s="637"/>
      <c r="CI627" s="637"/>
      <c r="CJ627" s="637"/>
    </row>
    <row r="628" spans="4:88" ht="14.25" customHeight="1" x14ac:dyDescent="0.35"/>
    <row r="629" spans="4:88" ht="14.25" customHeight="1" x14ac:dyDescent="0.35">
      <c r="D629" s="282" t="s">
        <v>636</v>
      </c>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82"/>
      <c r="AE629" s="282"/>
      <c r="AF629" s="282"/>
      <c r="AG629" s="282"/>
      <c r="AH629" s="282"/>
      <c r="AI629" s="282"/>
      <c r="AJ629" s="282"/>
      <c r="AK629" s="282"/>
      <c r="AL629" s="282"/>
      <c r="AM629" s="282"/>
      <c r="AN629" s="282"/>
      <c r="AO629" s="282"/>
      <c r="AP629" s="282"/>
      <c r="AR629" s="564" t="s">
        <v>918</v>
      </c>
      <c r="AS629" s="564"/>
      <c r="AT629" s="564"/>
      <c r="AU629" s="564"/>
      <c r="AV629" s="564"/>
      <c r="AW629" s="564"/>
      <c r="AX629" s="564"/>
      <c r="AY629" s="564"/>
      <c r="AZ629" s="564"/>
      <c r="BA629" s="564"/>
      <c r="BB629" s="564"/>
      <c r="BC629" s="564"/>
      <c r="BD629" s="564"/>
      <c r="BE629" s="564"/>
      <c r="BF629" s="564"/>
      <c r="BG629" s="564"/>
      <c r="BH629" s="564"/>
      <c r="BI629" s="564"/>
      <c r="BJ629" s="564"/>
      <c r="BK629" s="564"/>
      <c r="BL629" s="564"/>
      <c r="BM629" s="564"/>
      <c r="BN629" s="564"/>
      <c r="BO629" s="564"/>
      <c r="BP629" s="564"/>
      <c r="BQ629" s="564"/>
      <c r="BR629" s="564"/>
      <c r="BS629" s="564"/>
      <c r="BT629" s="564"/>
      <c r="BU629" s="564"/>
      <c r="BV629" s="564"/>
      <c r="BW629" s="564"/>
      <c r="BX629" s="564"/>
      <c r="BY629" s="564"/>
      <c r="BZ629" s="564"/>
      <c r="CA629" s="564"/>
      <c r="CB629" s="564"/>
      <c r="CC629" s="564"/>
      <c r="CD629" s="564"/>
      <c r="CE629" s="564"/>
      <c r="CF629" s="564"/>
      <c r="CG629" s="564"/>
      <c r="CH629" s="564"/>
      <c r="CI629" s="564"/>
      <c r="CJ629" s="564"/>
    </row>
    <row r="630" spans="4:88" ht="14.25" customHeight="1" x14ac:dyDescent="0.35">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292"/>
      <c r="AE630" s="292"/>
      <c r="AF630" s="292"/>
      <c r="AG630" s="292"/>
      <c r="AH630" s="292"/>
      <c r="AI630" s="292"/>
      <c r="AJ630" s="292"/>
      <c r="AK630" s="292"/>
      <c r="AL630" s="292"/>
      <c r="AM630" s="292"/>
      <c r="AN630" s="292"/>
      <c r="AO630" s="292"/>
      <c r="AP630" s="292"/>
      <c r="AR630" s="564"/>
      <c r="AS630" s="564"/>
      <c r="AT630" s="564"/>
      <c r="AU630" s="564"/>
      <c r="AV630" s="564"/>
      <c r="AW630" s="564"/>
      <c r="AX630" s="564"/>
      <c r="AY630" s="564"/>
      <c r="AZ630" s="564"/>
      <c r="BA630" s="564"/>
      <c r="BB630" s="564"/>
      <c r="BC630" s="564"/>
      <c r="BD630" s="564"/>
      <c r="BE630" s="564"/>
      <c r="BF630" s="564"/>
      <c r="BG630" s="564"/>
      <c r="BH630" s="564"/>
      <c r="BI630" s="564"/>
      <c r="BJ630" s="564"/>
      <c r="BK630" s="564"/>
      <c r="BL630" s="564"/>
      <c r="BM630" s="564"/>
      <c r="BN630" s="564"/>
      <c r="BO630" s="564"/>
      <c r="BP630" s="564"/>
      <c r="BQ630" s="564"/>
      <c r="BR630" s="564"/>
      <c r="BS630" s="564"/>
      <c r="BT630" s="564"/>
      <c r="BU630" s="564"/>
      <c r="BV630" s="564"/>
      <c r="BW630" s="564"/>
      <c r="BX630" s="564"/>
      <c r="BY630" s="564"/>
      <c r="BZ630" s="564"/>
      <c r="CA630" s="564"/>
      <c r="CB630" s="564"/>
      <c r="CC630" s="564"/>
      <c r="CD630" s="564"/>
      <c r="CE630" s="564"/>
      <c r="CF630" s="564"/>
      <c r="CG630" s="564"/>
      <c r="CH630" s="564"/>
      <c r="CI630" s="564"/>
      <c r="CJ630" s="564"/>
    </row>
    <row r="631" spans="4:88" ht="14.25" customHeight="1" x14ac:dyDescent="0.35">
      <c r="D631" s="418" t="s">
        <v>312</v>
      </c>
      <c r="E631" s="419"/>
      <c r="F631" s="419"/>
      <c r="G631" s="419"/>
      <c r="H631" s="419"/>
      <c r="I631" s="419"/>
      <c r="J631" s="419"/>
      <c r="K631" s="419"/>
      <c r="L631" s="419"/>
      <c r="M631" s="419"/>
      <c r="N631" s="419"/>
      <c r="O631" s="419"/>
      <c r="P631" s="419"/>
      <c r="Q631" s="419"/>
      <c r="R631" s="419"/>
      <c r="S631" s="419"/>
      <c r="T631" s="419"/>
      <c r="U631" s="419"/>
      <c r="V631" s="419"/>
      <c r="W631" s="419"/>
      <c r="X631" s="419"/>
      <c r="Y631" s="419"/>
      <c r="Z631" s="419"/>
      <c r="AA631" s="419"/>
      <c r="AB631" s="419"/>
      <c r="AC631" s="419"/>
      <c r="AD631" s="419"/>
      <c r="AE631" s="419"/>
      <c r="AF631" s="420"/>
      <c r="AG631" s="476" t="s">
        <v>313</v>
      </c>
      <c r="AH631" s="476"/>
      <c r="AI631" s="476"/>
      <c r="AJ631" s="476"/>
      <c r="AK631" s="476"/>
      <c r="AL631" s="476"/>
      <c r="AM631" s="476"/>
      <c r="AN631" s="476"/>
      <c r="AO631" s="476"/>
      <c r="AP631" s="476"/>
      <c r="AR631" s="476" t="s">
        <v>312</v>
      </c>
      <c r="AS631" s="476"/>
      <c r="AT631" s="476"/>
      <c r="AU631" s="476"/>
      <c r="AV631" s="476"/>
      <c r="AW631" s="476"/>
      <c r="AX631" s="476"/>
      <c r="AY631" s="476"/>
      <c r="AZ631" s="476"/>
      <c r="BA631" s="476"/>
      <c r="BB631" s="476"/>
      <c r="BC631" s="476"/>
      <c r="BD631" s="476"/>
      <c r="BE631" s="476"/>
      <c r="BF631" s="476"/>
      <c r="BG631" s="476"/>
      <c r="BH631" s="476"/>
      <c r="BI631" s="476"/>
      <c r="BJ631" s="476"/>
      <c r="BK631" s="476"/>
      <c r="BL631" s="476"/>
      <c r="BM631" s="476"/>
      <c r="BN631" s="476"/>
      <c r="BO631" s="476"/>
      <c r="BP631" s="476"/>
      <c r="BQ631" s="476"/>
      <c r="BR631" s="476"/>
      <c r="BS631" s="476"/>
      <c r="BT631" s="476"/>
      <c r="BU631" s="476"/>
      <c r="BV631" s="476"/>
      <c r="BW631" s="476"/>
      <c r="BX631" s="476"/>
      <c r="BY631" s="476"/>
      <c r="BZ631" s="476" t="s">
        <v>313</v>
      </c>
      <c r="CA631" s="476"/>
      <c r="CB631" s="476"/>
      <c r="CC631" s="476"/>
      <c r="CD631" s="476"/>
      <c r="CE631" s="476"/>
      <c r="CF631" s="476"/>
      <c r="CG631" s="476"/>
      <c r="CH631" s="476"/>
      <c r="CI631" s="476"/>
      <c r="CJ631" s="476"/>
    </row>
    <row r="632" spans="4:88" ht="14.25" customHeight="1" x14ac:dyDescent="0.35">
      <c r="D632" s="421"/>
      <c r="E632" s="422"/>
      <c r="F632" s="422"/>
      <c r="G632" s="422"/>
      <c r="H632" s="422"/>
      <c r="I632" s="422"/>
      <c r="J632" s="422"/>
      <c r="K632" s="422"/>
      <c r="L632" s="422"/>
      <c r="M632" s="422"/>
      <c r="N632" s="422"/>
      <c r="O632" s="422"/>
      <c r="P632" s="422"/>
      <c r="Q632" s="422"/>
      <c r="R632" s="422"/>
      <c r="S632" s="422"/>
      <c r="T632" s="422"/>
      <c r="U632" s="422"/>
      <c r="V632" s="422"/>
      <c r="W632" s="422"/>
      <c r="X632" s="422"/>
      <c r="Y632" s="422"/>
      <c r="Z632" s="422"/>
      <c r="AA632" s="422"/>
      <c r="AB632" s="422"/>
      <c r="AC632" s="422"/>
      <c r="AD632" s="422"/>
      <c r="AE632" s="422"/>
      <c r="AF632" s="423"/>
      <c r="AG632" s="476" t="s">
        <v>117</v>
      </c>
      <c r="AH632" s="476"/>
      <c r="AI632" s="476"/>
      <c r="AJ632" s="476"/>
      <c r="AK632" s="566" t="s">
        <v>637</v>
      </c>
      <c r="AL632" s="567"/>
      <c r="AM632" s="567"/>
      <c r="AN632" s="567"/>
      <c r="AO632" s="476" t="s">
        <v>638</v>
      </c>
      <c r="AP632" s="476"/>
      <c r="AR632" s="476"/>
      <c r="AS632" s="476"/>
      <c r="AT632" s="476"/>
      <c r="AU632" s="476"/>
      <c r="AV632" s="476"/>
      <c r="AW632" s="476"/>
      <c r="AX632" s="476"/>
      <c r="AY632" s="476"/>
      <c r="AZ632" s="476"/>
      <c r="BA632" s="476"/>
      <c r="BB632" s="476"/>
      <c r="BC632" s="476"/>
      <c r="BD632" s="476"/>
      <c r="BE632" s="476"/>
      <c r="BF632" s="476"/>
      <c r="BG632" s="476"/>
      <c r="BH632" s="476"/>
      <c r="BI632" s="476"/>
      <c r="BJ632" s="476"/>
      <c r="BK632" s="476"/>
      <c r="BL632" s="476"/>
      <c r="BM632" s="476"/>
      <c r="BN632" s="476"/>
      <c r="BO632" s="476"/>
      <c r="BP632" s="476"/>
      <c r="BQ632" s="476"/>
      <c r="BR632" s="476"/>
      <c r="BS632" s="476"/>
      <c r="BT632" s="476"/>
      <c r="BU632" s="476"/>
      <c r="BV632" s="476"/>
      <c r="BW632" s="476"/>
      <c r="BX632" s="476"/>
      <c r="BY632" s="476"/>
      <c r="BZ632" s="476"/>
      <c r="CA632" s="476"/>
      <c r="CB632" s="476"/>
      <c r="CC632" s="476"/>
      <c r="CD632" s="476"/>
      <c r="CE632" s="476"/>
      <c r="CF632" s="476"/>
      <c r="CG632" s="476"/>
      <c r="CH632" s="476"/>
      <c r="CI632" s="476"/>
      <c r="CJ632" s="476"/>
    </row>
    <row r="633" spans="4:88" ht="14.25" customHeight="1" x14ac:dyDescent="0.35">
      <c r="D633" s="369" t="s">
        <v>639</v>
      </c>
      <c r="E633" s="370"/>
      <c r="F633" s="370"/>
      <c r="G633" s="370"/>
      <c r="H633" s="370"/>
      <c r="I633" s="370"/>
      <c r="J633" s="370"/>
      <c r="K633" s="370"/>
      <c r="L633" s="370"/>
      <c r="M633" s="370"/>
      <c r="N633" s="370"/>
      <c r="O633" s="370"/>
      <c r="P633" s="370"/>
      <c r="Q633" s="370"/>
      <c r="R633" s="370"/>
      <c r="S633" s="370"/>
      <c r="T633" s="370"/>
      <c r="U633" s="370"/>
      <c r="V633" s="370"/>
      <c r="W633" s="370"/>
      <c r="X633" s="370"/>
      <c r="Y633" s="370"/>
      <c r="Z633" s="370"/>
      <c r="AA633" s="370"/>
      <c r="AB633" s="370"/>
      <c r="AC633" s="370"/>
      <c r="AD633" s="370"/>
      <c r="AE633" s="370"/>
      <c r="AF633" s="371"/>
      <c r="AG633" s="452">
        <v>1</v>
      </c>
      <c r="AH633" s="452"/>
      <c r="AI633" s="452"/>
      <c r="AJ633" s="452"/>
      <c r="AK633" s="452">
        <v>1</v>
      </c>
      <c r="AL633" s="452"/>
      <c r="AM633" s="452"/>
      <c r="AN633" s="452"/>
      <c r="AO633" s="452">
        <v>0</v>
      </c>
      <c r="AP633" s="452"/>
      <c r="AR633" s="469" t="s">
        <v>640</v>
      </c>
      <c r="AS633" s="469"/>
      <c r="AT633" s="469"/>
      <c r="AU633" s="469"/>
      <c r="AV633" s="469"/>
      <c r="AW633" s="469"/>
      <c r="AX633" s="469"/>
      <c r="AY633" s="469"/>
      <c r="AZ633" s="469"/>
      <c r="BA633" s="469"/>
      <c r="BB633" s="469"/>
      <c r="BC633" s="469"/>
      <c r="BD633" s="469"/>
      <c r="BE633" s="469"/>
      <c r="BF633" s="469"/>
      <c r="BG633" s="469"/>
      <c r="BH633" s="469"/>
      <c r="BI633" s="469"/>
      <c r="BJ633" s="469"/>
      <c r="BK633" s="469"/>
      <c r="BL633" s="469"/>
      <c r="BM633" s="469"/>
      <c r="BN633" s="469"/>
      <c r="BO633" s="469"/>
      <c r="BP633" s="469"/>
      <c r="BQ633" s="469"/>
      <c r="BR633" s="469"/>
      <c r="BS633" s="469"/>
      <c r="BT633" s="469"/>
      <c r="BU633" s="469"/>
      <c r="BV633" s="469"/>
      <c r="BW633" s="469"/>
      <c r="BX633" s="469"/>
      <c r="BY633" s="469"/>
      <c r="BZ633" s="469">
        <v>3</v>
      </c>
      <c r="CA633" s="469"/>
      <c r="CB633" s="469"/>
      <c r="CC633" s="469"/>
      <c r="CD633" s="469"/>
      <c r="CE633" s="469"/>
      <c r="CF633" s="469"/>
      <c r="CG633" s="469"/>
      <c r="CH633" s="469"/>
      <c r="CI633" s="469"/>
      <c r="CJ633" s="469"/>
    </row>
    <row r="634" spans="4:88" ht="14.25" customHeight="1" x14ac:dyDescent="0.35">
      <c r="D634" s="364" t="s">
        <v>641</v>
      </c>
      <c r="E634" s="365"/>
      <c r="F634" s="365"/>
      <c r="G634" s="365"/>
      <c r="H634" s="365"/>
      <c r="I634" s="365"/>
      <c r="J634" s="365"/>
      <c r="K634" s="365"/>
      <c r="L634" s="365"/>
      <c r="M634" s="365"/>
      <c r="N634" s="365"/>
      <c r="O634" s="365"/>
      <c r="P634" s="365"/>
      <c r="Q634" s="365"/>
      <c r="R634" s="365"/>
      <c r="S634" s="365"/>
      <c r="T634" s="365"/>
      <c r="U634" s="365"/>
      <c r="V634" s="365"/>
      <c r="W634" s="365"/>
      <c r="X634" s="365"/>
      <c r="Y634" s="365"/>
      <c r="Z634" s="365"/>
      <c r="AA634" s="365"/>
      <c r="AB634" s="365"/>
      <c r="AC634" s="365"/>
      <c r="AD634" s="365"/>
      <c r="AE634" s="365"/>
      <c r="AF634" s="366"/>
      <c r="AG634" s="452">
        <v>1</v>
      </c>
      <c r="AH634" s="452"/>
      <c r="AI634" s="452"/>
      <c r="AJ634" s="452"/>
      <c r="AK634" s="452">
        <v>1</v>
      </c>
      <c r="AL634" s="452"/>
      <c r="AM634" s="452"/>
      <c r="AN634" s="452"/>
      <c r="AO634" s="452"/>
      <c r="AP634" s="452"/>
      <c r="AR634" s="469" t="s">
        <v>642</v>
      </c>
      <c r="AS634" s="469"/>
      <c r="AT634" s="469"/>
      <c r="AU634" s="469"/>
      <c r="AV634" s="469"/>
      <c r="AW634" s="469"/>
      <c r="AX634" s="469"/>
      <c r="AY634" s="469"/>
      <c r="AZ634" s="469"/>
      <c r="BA634" s="469"/>
      <c r="BB634" s="469"/>
      <c r="BC634" s="469"/>
      <c r="BD634" s="469"/>
      <c r="BE634" s="469"/>
      <c r="BF634" s="469"/>
      <c r="BG634" s="469"/>
      <c r="BH634" s="469"/>
      <c r="BI634" s="469"/>
      <c r="BJ634" s="469"/>
      <c r="BK634" s="469"/>
      <c r="BL634" s="469"/>
      <c r="BM634" s="469"/>
      <c r="BN634" s="469"/>
      <c r="BO634" s="469"/>
      <c r="BP634" s="469"/>
      <c r="BQ634" s="469"/>
      <c r="BR634" s="469"/>
      <c r="BS634" s="469"/>
      <c r="BT634" s="469"/>
      <c r="BU634" s="469"/>
      <c r="BV634" s="469"/>
      <c r="BW634" s="469"/>
      <c r="BX634" s="469"/>
      <c r="BY634" s="469"/>
      <c r="BZ634" s="469">
        <v>118</v>
      </c>
      <c r="CA634" s="469"/>
      <c r="CB634" s="469"/>
      <c r="CC634" s="469"/>
      <c r="CD634" s="469"/>
      <c r="CE634" s="469"/>
      <c r="CF634" s="469"/>
      <c r="CG634" s="469"/>
      <c r="CH634" s="469"/>
      <c r="CI634" s="469"/>
      <c r="CJ634" s="469"/>
    </row>
    <row r="635" spans="4:88" ht="14.25" customHeight="1" x14ac:dyDescent="0.35">
      <c r="D635" s="364" t="s">
        <v>643</v>
      </c>
      <c r="E635" s="365"/>
      <c r="F635" s="365"/>
      <c r="G635" s="365"/>
      <c r="H635" s="365"/>
      <c r="I635" s="365"/>
      <c r="J635" s="365"/>
      <c r="K635" s="365"/>
      <c r="L635" s="365"/>
      <c r="M635" s="365"/>
      <c r="N635" s="365"/>
      <c r="O635" s="365"/>
      <c r="P635" s="365"/>
      <c r="Q635" s="365"/>
      <c r="R635" s="365"/>
      <c r="S635" s="365"/>
      <c r="T635" s="365"/>
      <c r="U635" s="365"/>
      <c r="V635" s="365"/>
      <c r="W635" s="365"/>
      <c r="X635" s="365"/>
      <c r="Y635" s="365"/>
      <c r="Z635" s="365"/>
      <c r="AA635" s="365"/>
      <c r="AB635" s="365"/>
      <c r="AC635" s="365"/>
      <c r="AD635" s="365"/>
      <c r="AE635" s="365"/>
      <c r="AF635" s="366"/>
      <c r="AG635" s="452">
        <v>2</v>
      </c>
      <c r="AH635" s="452"/>
      <c r="AI635" s="452"/>
      <c r="AJ635" s="452"/>
      <c r="AK635" s="452">
        <v>0</v>
      </c>
      <c r="AL635" s="452"/>
      <c r="AM635" s="452"/>
      <c r="AN635" s="452"/>
      <c r="AO635" s="452">
        <v>2</v>
      </c>
      <c r="AP635" s="452"/>
      <c r="AR635" s="469" t="s">
        <v>644</v>
      </c>
      <c r="AS635" s="469"/>
      <c r="AT635" s="469"/>
      <c r="AU635" s="469"/>
      <c r="AV635" s="469"/>
      <c r="AW635" s="469"/>
      <c r="AX635" s="469"/>
      <c r="AY635" s="469"/>
      <c r="AZ635" s="469"/>
      <c r="BA635" s="469"/>
      <c r="BB635" s="469"/>
      <c r="BC635" s="469"/>
      <c r="BD635" s="469"/>
      <c r="BE635" s="469"/>
      <c r="BF635" s="469"/>
      <c r="BG635" s="469"/>
      <c r="BH635" s="469"/>
      <c r="BI635" s="469"/>
      <c r="BJ635" s="469"/>
      <c r="BK635" s="469"/>
      <c r="BL635" s="469"/>
      <c r="BM635" s="469"/>
      <c r="BN635" s="469"/>
      <c r="BO635" s="469"/>
      <c r="BP635" s="469"/>
      <c r="BQ635" s="469"/>
      <c r="BR635" s="469"/>
      <c r="BS635" s="469"/>
      <c r="BT635" s="469"/>
      <c r="BU635" s="469"/>
      <c r="BV635" s="469"/>
      <c r="BW635" s="469"/>
      <c r="BX635" s="469"/>
      <c r="BY635" s="469"/>
      <c r="BZ635" s="469">
        <v>205</v>
      </c>
      <c r="CA635" s="469"/>
      <c r="CB635" s="469"/>
      <c r="CC635" s="469"/>
      <c r="CD635" s="469"/>
      <c r="CE635" s="469"/>
      <c r="CF635" s="469"/>
      <c r="CG635" s="469"/>
      <c r="CH635" s="469"/>
      <c r="CI635" s="469"/>
      <c r="CJ635" s="469"/>
    </row>
    <row r="636" spans="4:88" ht="14.25" customHeight="1" x14ac:dyDescent="0.35">
      <c r="D636" s="364" t="s">
        <v>645</v>
      </c>
      <c r="E636" s="365"/>
      <c r="F636" s="365"/>
      <c r="G636" s="365"/>
      <c r="H636" s="365"/>
      <c r="I636" s="365"/>
      <c r="J636" s="365"/>
      <c r="K636" s="365"/>
      <c r="L636" s="365"/>
      <c r="M636" s="365"/>
      <c r="N636" s="365"/>
      <c r="O636" s="365"/>
      <c r="P636" s="365"/>
      <c r="Q636" s="365"/>
      <c r="R636" s="365"/>
      <c r="S636" s="365"/>
      <c r="T636" s="365"/>
      <c r="U636" s="365"/>
      <c r="V636" s="365"/>
      <c r="W636" s="365"/>
      <c r="X636" s="365"/>
      <c r="Y636" s="365"/>
      <c r="Z636" s="365"/>
      <c r="AA636" s="365"/>
      <c r="AB636" s="365"/>
      <c r="AC636" s="365"/>
      <c r="AD636" s="365"/>
      <c r="AE636" s="365"/>
      <c r="AF636" s="366"/>
      <c r="AG636" s="452">
        <v>2</v>
      </c>
      <c r="AH636" s="452"/>
      <c r="AI636" s="452"/>
      <c r="AJ636" s="452"/>
      <c r="AK636" s="452">
        <v>1</v>
      </c>
      <c r="AL636" s="452"/>
      <c r="AM636" s="452"/>
      <c r="AN636" s="452"/>
      <c r="AO636" s="452">
        <v>1</v>
      </c>
      <c r="AP636" s="452"/>
      <c r="AQ636" s="7"/>
      <c r="AR636" s="469" t="s">
        <v>646</v>
      </c>
      <c r="AS636" s="469"/>
      <c r="AT636" s="469"/>
      <c r="AU636" s="469"/>
      <c r="AV636" s="469"/>
      <c r="AW636" s="469"/>
      <c r="AX636" s="469"/>
      <c r="AY636" s="469"/>
      <c r="AZ636" s="469"/>
      <c r="BA636" s="469"/>
      <c r="BB636" s="469"/>
      <c r="BC636" s="469"/>
      <c r="BD636" s="469"/>
      <c r="BE636" s="469"/>
      <c r="BF636" s="469"/>
      <c r="BG636" s="469"/>
      <c r="BH636" s="469"/>
      <c r="BI636" s="469"/>
      <c r="BJ636" s="469"/>
      <c r="BK636" s="469"/>
      <c r="BL636" s="469"/>
      <c r="BM636" s="469"/>
      <c r="BN636" s="469"/>
      <c r="BO636" s="469"/>
      <c r="BP636" s="469"/>
      <c r="BQ636" s="469"/>
      <c r="BR636" s="469"/>
      <c r="BS636" s="469"/>
      <c r="BT636" s="469"/>
      <c r="BU636" s="469"/>
      <c r="BV636" s="469"/>
      <c r="BW636" s="469"/>
      <c r="BX636" s="469"/>
      <c r="BY636" s="469"/>
      <c r="BZ636" s="469">
        <v>176</v>
      </c>
      <c r="CA636" s="469"/>
      <c r="CB636" s="469"/>
      <c r="CC636" s="469"/>
      <c r="CD636" s="469"/>
      <c r="CE636" s="469"/>
      <c r="CF636" s="469"/>
      <c r="CG636" s="469"/>
      <c r="CH636" s="469"/>
      <c r="CI636" s="469"/>
      <c r="CJ636" s="469"/>
    </row>
    <row r="637" spans="4:88" ht="14.25" customHeight="1" x14ac:dyDescent="0.35">
      <c r="D637" s="364" t="s">
        <v>647</v>
      </c>
      <c r="E637" s="365"/>
      <c r="F637" s="365"/>
      <c r="G637" s="365"/>
      <c r="H637" s="365"/>
      <c r="I637" s="365"/>
      <c r="J637" s="365"/>
      <c r="K637" s="365"/>
      <c r="L637" s="365"/>
      <c r="M637" s="365"/>
      <c r="N637" s="365"/>
      <c r="O637" s="365"/>
      <c r="P637" s="365"/>
      <c r="Q637" s="365"/>
      <c r="R637" s="365"/>
      <c r="S637" s="365"/>
      <c r="T637" s="365"/>
      <c r="U637" s="365"/>
      <c r="V637" s="365"/>
      <c r="W637" s="365"/>
      <c r="X637" s="365"/>
      <c r="Y637" s="365"/>
      <c r="Z637" s="365"/>
      <c r="AA637" s="365"/>
      <c r="AB637" s="365"/>
      <c r="AC637" s="365"/>
      <c r="AD637" s="365"/>
      <c r="AE637" s="365"/>
      <c r="AF637" s="366"/>
      <c r="AG637" s="452">
        <v>16</v>
      </c>
      <c r="AH637" s="452"/>
      <c r="AI637" s="452"/>
      <c r="AJ637" s="452"/>
      <c r="AK637" s="452">
        <v>5</v>
      </c>
      <c r="AL637" s="452"/>
      <c r="AM637" s="452"/>
      <c r="AN637" s="452"/>
      <c r="AO637" s="452">
        <v>11</v>
      </c>
      <c r="AP637" s="452"/>
      <c r="AQ637" s="7"/>
      <c r="AR637" s="469" t="s">
        <v>652</v>
      </c>
      <c r="AS637" s="469"/>
      <c r="AT637" s="469"/>
      <c r="AU637" s="469"/>
      <c r="AV637" s="469"/>
      <c r="AW637" s="469"/>
      <c r="AX637" s="469"/>
      <c r="AY637" s="469"/>
      <c r="AZ637" s="469"/>
      <c r="BA637" s="469"/>
      <c r="BB637" s="469"/>
      <c r="BC637" s="469"/>
      <c r="BD637" s="469"/>
      <c r="BE637" s="469"/>
      <c r="BF637" s="469"/>
      <c r="BG637" s="469"/>
      <c r="BH637" s="469"/>
      <c r="BI637" s="469"/>
      <c r="BJ637" s="469"/>
      <c r="BK637" s="469"/>
      <c r="BL637" s="469"/>
      <c r="BM637" s="469"/>
      <c r="BN637" s="469"/>
      <c r="BO637" s="469"/>
      <c r="BP637" s="469"/>
      <c r="BQ637" s="469"/>
      <c r="BR637" s="469"/>
      <c r="BS637" s="469"/>
      <c r="BT637" s="469"/>
      <c r="BU637" s="469"/>
      <c r="BV637" s="469"/>
      <c r="BW637" s="469"/>
      <c r="BX637" s="469"/>
      <c r="BY637" s="469"/>
      <c r="BZ637" s="469">
        <v>89</v>
      </c>
      <c r="CA637" s="469"/>
      <c r="CB637" s="469"/>
      <c r="CC637" s="469"/>
      <c r="CD637" s="469"/>
      <c r="CE637" s="469"/>
      <c r="CF637" s="469"/>
      <c r="CG637" s="469"/>
      <c r="CH637" s="469"/>
      <c r="CI637" s="469"/>
      <c r="CJ637" s="469"/>
    </row>
    <row r="638" spans="4:88" ht="14.25" customHeight="1" x14ac:dyDescent="0.35">
      <c r="D638" s="364" t="s">
        <v>648</v>
      </c>
      <c r="E638" s="365"/>
      <c r="F638" s="365"/>
      <c r="G638" s="365"/>
      <c r="H638" s="365"/>
      <c r="I638" s="365"/>
      <c r="J638" s="365"/>
      <c r="K638" s="365"/>
      <c r="L638" s="365"/>
      <c r="M638" s="365"/>
      <c r="N638" s="365"/>
      <c r="O638" s="365"/>
      <c r="P638" s="365"/>
      <c r="Q638" s="365"/>
      <c r="R638" s="365"/>
      <c r="S638" s="365"/>
      <c r="T638" s="365"/>
      <c r="U638" s="365"/>
      <c r="V638" s="365"/>
      <c r="W638" s="365"/>
      <c r="X638" s="365"/>
      <c r="Y638" s="365"/>
      <c r="Z638" s="365"/>
      <c r="AA638" s="365"/>
      <c r="AB638" s="365"/>
      <c r="AC638" s="365"/>
      <c r="AD638" s="365"/>
      <c r="AE638" s="365"/>
      <c r="AF638" s="366"/>
      <c r="AG638" s="452">
        <v>2</v>
      </c>
      <c r="AH638" s="452"/>
      <c r="AI638" s="452"/>
      <c r="AJ638" s="452"/>
      <c r="AK638" s="452">
        <v>2</v>
      </c>
      <c r="AL638" s="452"/>
      <c r="AM638" s="452"/>
      <c r="AN638" s="452"/>
      <c r="AO638" s="452"/>
      <c r="AP638" s="452"/>
      <c r="AR638" s="469" t="s">
        <v>649</v>
      </c>
      <c r="AS638" s="469"/>
      <c r="AT638" s="469"/>
      <c r="AU638" s="469"/>
      <c r="AV638" s="469"/>
      <c r="AW638" s="469"/>
      <c r="AX638" s="469"/>
      <c r="AY638" s="469"/>
      <c r="AZ638" s="469"/>
      <c r="BA638" s="469"/>
      <c r="BB638" s="469"/>
      <c r="BC638" s="469"/>
      <c r="BD638" s="469"/>
      <c r="BE638" s="469"/>
      <c r="BF638" s="469"/>
      <c r="BG638" s="469"/>
      <c r="BH638" s="469"/>
      <c r="BI638" s="469"/>
      <c r="BJ638" s="469"/>
      <c r="BK638" s="469"/>
      <c r="BL638" s="469"/>
      <c r="BM638" s="469"/>
      <c r="BN638" s="469"/>
      <c r="BO638" s="469"/>
      <c r="BP638" s="469"/>
      <c r="BQ638" s="469"/>
      <c r="BR638" s="469"/>
      <c r="BS638" s="469"/>
      <c r="BT638" s="469"/>
      <c r="BU638" s="469"/>
      <c r="BV638" s="469"/>
      <c r="BW638" s="469"/>
      <c r="BX638" s="469"/>
      <c r="BY638" s="469"/>
      <c r="BZ638" s="469">
        <v>40</v>
      </c>
      <c r="CA638" s="469"/>
      <c r="CB638" s="469"/>
      <c r="CC638" s="469"/>
      <c r="CD638" s="469"/>
      <c r="CE638" s="469"/>
      <c r="CF638" s="469"/>
      <c r="CG638" s="469"/>
      <c r="CH638" s="469"/>
      <c r="CI638" s="469"/>
      <c r="CJ638" s="469"/>
    </row>
    <row r="639" spans="4:88" ht="14.25" customHeight="1" x14ac:dyDescent="0.35">
      <c r="D639" s="372" t="s">
        <v>363</v>
      </c>
      <c r="E639" s="373"/>
      <c r="F639" s="373"/>
      <c r="G639" s="373"/>
      <c r="H639" s="373"/>
      <c r="I639" s="373"/>
      <c r="J639" s="373"/>
      <c r="K639" s="373"/>
      <c r="L639" s="373"/>
      <c r="M639" s="373"/>
      <c r="N639" s="373"/>
      <c r="O639" s="373"/>
      <c r="P639" s="373"/>
      <c r="Q639" s="373"/>
      <c r="R639" s="373"/>
      <c r="S639" s="373"/>
      <c r="T639" s="373"/>
      <c r="U639" s="373"/>
      <c r="V639" s="373"/>
      <c r="W639" s="373"/>
      <c r="X639" s="373"/>
      <c r="Y639" s="373"/>
      <c r="Z639" s="373"/>
      <c r="AA639" s="373"/>
      <c r="AB639" s="373"/>
      <c r="AC639" s="373"/>
      <c r="AD639" s="373"/>
      <c r="AE639" s="373"/>
      <c r="AF639" s="374"/>
      <c r="AG639" s="784">
        <f>SUM(AG633:AJ638)</f>
        <v>24</v>
      </c>
      <c r="AH639" s="785"/>
      <c r="AI639" s="785"/>
      <c r="AJ639" s="786"/>
      <c r="AK639" s="784">
        <f>SUM(AK633:AN638)</f>
        <v>10</v>
      </c>
      <c r="AL639" s="785"/>
      <c r="AM639" s="785"/>
      <c r="AN639" s="786"/>
      <c r="AO639" s="784">
        <f>SUM(AO633:AP638)</f>
        <v>14</v>
      </c>
      <c r="AP639" s="785"/>
      <c r="AR639" s="469" t="s">
        <v>650</v>
      </c>
      <c r="AS639" s="469"/>
      <c r="AT639" s="469"/>
      <c r="AU639" s="469"/>
      <c r="AV639" s="469"/>
      <c r="AW639" s="469"/>
      <c r="AX639" s="469"/>
      <c r="AY639" s="469"/>
      <c r="AZ639" s="469"/>
      <c r="BA639" s="469"/>
      <c r="BB639" s="469"/>
      <c r="BC639" s="469"/>
      <c r="BD639" s="469"/>
      <c r="BE639" s="469"/>
      <c r="BF639" s="469"/>
      <c r="BG639" s="469"/>
      <c r="BH639" s="469"/>
      <c r="BI639" s="469"/>
      <c r="BJ639" s="469"/>
      <c r="BK639" s="469"/>
      <c r="BL639" s="469"/>
      <c r="BM639" s="469"/>
      <c r="BN639" s="469"/>
      <c r="BO639" s="469"/>
      <c r="BP639" s="469"/>
      <c r="BQ639" s="469"/>
      <c r="BR639" s="469"/>
      <c r="BS639" s="469"/>
      <c r="BT639" s="469"/>
      <c r="BU639" s="469"/>
      <c r="BV639" s="469"/>
      <c r="BW639" s="469"/>
      <c r="BX639" s="469"/>
      <c r="BY639" s="469"/>
      <c r="BZ639" s="469">
        <v>9</v>
      </c>
      <c r="CA639" s="469"/>
      <c r="CB639" s="469"/>
      <c r="CC639" s="469"/>
      <c r="CD639" s="469"/>
      <c r="CE639" s="469"/>
      <c r="CF639" s="469"/>
      <c r="CG639" s="469"/>
      <c r="CH639" s="469"/>
      <c r="CI639" s="469"/>
      <c r="CJ639" s="469"/>
    </row>
    <row r="640" spans="4:88" ht="14.25" customHeight="1" x14ac:dyDescent="0.35">
      <c r="D640" s="375"/>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c r="AD640" s="376"/>
      <c r="AE640" s="376"/>
      <c r="AF640" s="377"/>
      <c r="AG640" s="787"/>
      <c r="AH640" s="788"/>
      <c r="AI640" s="788"/>
      <c r="AJ640" s="789"/>
      <c r="AK640" s="787"/>
      <c r="AL640" s="788"/>
      <c r="AM640" s="788"/>
      <c r="AN640" s="789"/>
      <c r="AO640" s="787"/>
      <c r="AP640" s="788"/>
      <c r="AR640" s="469" t="s">
        <v>651</v>
      </c>
      <c r="AS640" s="469"/>
      <c r="AT640" s="469"/>
      <c r="AU640" s="469"/>
      <c r="AV640" s="469"/>
      <c r="AW640" s="469"/>
      <c r="AX640" s="469"/>
      <c r="AY640" s="469"/>
      <c r="AZ640" s="469"/>
      <c r="BA640" s="469"/>
      <c r="BB640" s="469"/>
      <c r="BC640" s="469"/>
      <c r="BD640" s="469"/>
      <c r="BE640" s="469"/>
      <c r="BF640" s="469"/>
      <c r="BG640" s="469"/>
      <c r="BH640" s="469"/>
      <c r="BI640" s="469"/>
      <c r="BJ640" s="469"/>
      <c r="BK640" s="469"/>
      <c r="BL640" s="469"/>
      <c r="BM640" s="469"/>
      <c r="BN640" s="469"/>
      <c r="BO640" s="469"/>
      <c r="BP640" s="469"/>
      <c r="BQ640" s="469"/>
      <c r="BR640" s="469"/>
      <c r="BS640" s="469"/>
      <c r="BT640" s="469"/>
      <c r="BU640" s="469"/>
      <c r="BV640" s="469"/>
      <c r="BW640" s="469"/>
      <c r="BX640" s="469"/>
      <c r="BY640" s="469"/>
      <c r="BZ640" s="469">
        <v>2</v>
      </c>
      <c r="CA640" s="469"/>
      <c r="CB640" s="469"/>
      <c r="CC640" s="469"/>
      <c r="CD640" s="469"/>
      <c r="CE640" s="469"/>
      <c r="CF640" s="469"/>
      <c r="CG640" s="469"/>
      <c r="CH640" s="469"/>
      <c r="CI640" s="469"/>
      <c r="CJ640" s="469"/>
    </row>
    <row r="641" spans="4:90" ht="14.25" customHeight="1" x14ac:dyDescent="0.35">
      <c r="D641" s="254" t="s">
        <v>1205</v>
      </c>
      <c r="E641" s="254"/>
      <c r="F641" s="254"/>
      <c r="G641" s="254"/>
      <c r="H641" s="254"/>
      <c r="I641" s="254"/>
      <c r="J641" s="254"/>
      <c r="K641" s="254"/>
      <c r="L641" s="254"/>
      <c r="M641" s="254"/>
      <c r="N641" s="254"/>
      <c r="O641" s="254"/>
      <c r="P641" s="254"/>
      <c r="Q641" s="254"/>
      <c r="R641" s="254"/>
      <c r="S641" s="254"/>
      <c r="T641" s="254"/>
      <c r="U641" s="254"/>
      <c r="V641" s="254"/>
      <c r="W641" s="254"/>
      <c r="X641" s="254"/>
      <c r="Y641" s="254"/>
      <c r="Z641" s="254"/>
      <c r="AA641" s="254"/>
      <c r="AB641" s="254"/>
      <c r="AC641" s="254"/>
      <c r="AD641" s="254"/>
      <c r="AE641" s="254"/>
      <c r="AF641" s="254"/>
      <c r="AG641" s="254"/>
      <c r="AH641" s="254"/>
      <c r="AI641" s="254"/>
      <c r="AJ641" s="254"/>
      <c r="AK641" s="254"/>
      <c r="AL641" s="89"/>
      <c r="AM641" s="89"/>
      <c r="AN641" s="89"/>
      <c r="AO641" s="89"/>
      <c r="AP641" s="89"/>
      <c r="AR641" s="637" t="s">
        <v>1205</v>
      </c>
      <c r="AS641" s="637"/>
      <c r="AT641" s="637"/>
      <c r="AU641" s="637"/>
      <c r="AV641" s="637"/>
      <c r="AW641" s="637"/>
      <c r="AX641" s="637"/>
      <c r="AY641" s="637"/>
      <c r="AZ641" s="637"/>
      <c r="BA641" s="637"/>
      <c r="BB641" s="637"/>
      <c r="BC641" s="637"/>
      <c r="BD641" s="637"/>
      <c r="BE641" s="637"/>
      <c r="BF641" s="637"/>
      <c r="BG641" s="637"/>
      <c r="BH641" s="637"/>
      <c r="BI641" s="637"/>
      <c r="BJ641" s="637"/>
      <c r="BK641" s="637"/>
      <c r="BL641" s="637"/>
      <c r="BM641" s="637"/>
      <c r="BN641" s="637"/>
      <c r="BO641" s="637"/>
      <c r="BP641" s="637"/>
      <c r="BQ641" s="637"/>
      <c r="BR641" s="637"/>
      <c r="BS641" s="637"/>
      <c r="BT641" s="637"/>
      <c r="BU641" s="637"/>
      <c r="BV641" s="637"/>
      <c r="BW641" s="637"/>
    </row>
    <row r="642" spans="4:90" ht="14.25" customHeight="1" x14ac:dyDescent="0.35"/>
    <row r="643" spans="4:90" ht="14.25" customHeight="1" x14ac:dyDescent="0.35">
      <c r="D643" s="283" t="s">
        <v>605</v>
      </c>
      <c r="E643" s="283"/>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283"/>
      <c r="AE643" s="283"/>
      <c r="AF643" s="283"/>
      <c r="AG643" s="283"/>
      <c r="AH643" s="283"/>
      <c r="AI643" s="283"/>
      <c r="AJ643" s="283"/>
      <c r="AK643" s="283"/>
      <c r="AL643" s="283"/>
      <c r="AM643" s="283"/>
      <c r="AN643" s="283"/>
      <c r="AO643" s="283"/>
      <c r="AP643" s="283"/>
      <c r="AQ643" s="283"/>
      <c r="AR643" s="283"/>
      <c r="AS643" s="283"/>
      <c r="AT643" s="283"/>
      <c r="AU643" s="283"/>
      <c r="AV643" s="283"/>
      <c r="AW643" s="283"/>
      <c r="AX643" s="283"/>
      <c r="AY643" s="283"/>
      <c r="AZ643" s="283"/>
      <c r="BA643" s="283"/>
      <c r="BB643" s="283"/>
      <c r="BC643" s="283"/>
      <c r="BD643" s="283"/>
      <c r="BE643" s="283"/>
      <c r="BF643" s="283"/>
      <c r="BG643" s="283"/>
      <c r="BH643" s="283"/>
      <c r="BI643" s="283"/>
      <c r="BJ643" s="283"/>
      <c r="BK643" s="283"/>
      <c r="BL643" s="283"/>
      <c r="BM643" s="283"/>
      <c r="BN643" s="283"/>
      <c r="BO643" s="283"/>
      <c r="BP643" s="283"/>
      <c r="BQ643" s="283"/>
      <c r="BR643" s="283"/>
      <c r="BS643" s="283"/>
      <c r="BT643" s="283"/>
      <c r="BU643" s="283"/>
      <c r="BV643" s="283"/>
      <c r="BW643" s="283"/>
      <c r="BX643" s="283"/>
      <c r="BY643" s="283"/>
      <c r="BZ643" s="283"/>
      <c r="CA643" s="283"/>
      <c r="CB643" s="283"/>
      <c r="CC643" s="283"/>
      <c r="CD643" s="283"/>
      <c r="CE643" s="283"/>
      <c r="CF643" s="283"/>
      <c r="CG643" s="283"/>
      <c r="CH643" s="283"/>
      <c r="CI643" s="283"/>
      <c r="CJ643" s="283"/>
    </row>
    <row r="644" spans="4:90" ht="14.25" customHeight="1" x14ac:dyDescent="0.35">
      <c r="D644" s="283"/>
      <c r="E644" s="283"/>
      <c r="F644" s="283"/>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D644" s="283"/>
      <c r="AE644" s="283"/>
      <c r="AF644" s="283"/>
      <c r="AG644" s="283"/>
      <c r="AH644" s="283"/>
      <c r="AI644" s="283"/>
      <c r="AJ644" s="283"/>
      <c r="AK644" s="283"/>
      <c r="AL644" s="283"/>
      <c r="AM644" s="283"/>
      <c r="AN644" s="283"/>
      <c r="AO644" s="283"/>
      <c r="AP644" s="283"/>
      <c r="AQ644" s="283"/>
      <c r="AR644" s="283"/>
      <c r="AS644" s="283"/>
      <c r="AT644" s="283"/>
      <c r="AU644" s="283"/>
      <c r="AV644" s="283"/>
      <c r="AW644" s="283"/>
      <c r="AX644" s="283"/>
      <c r="AY644" s="283"/>
      <c r="AZ644" s="283"/>
      <c r="BA644" s="283"/>
      <c r="BB644" s="283"/>
      <c r="BC644" s="283"/>
      <c r="BD644" s="283"/>
      <c r="BE644" s="283"/>
      <c r="BF644" s="283"/>
      <c r="BG644" s="283"/>
      <c r="BH644" s="283"/>
      <c r="BI644" s="283"/>
      <c r="BJ644" s="283"/>
      <c r="BK644" s="283"/>
      <c r="BL644" s="283"/>
      <c r="BM644" s="283"/>
      <c r="BN644" s="283"/>
      <c r="BO644" s="283"/>
      <c r="BP644" s="283"/>
      <c r="BQ644" s="283"/>
      <c r="BR644" s="283"/>
      <c r="BS644" s="283"/>
      <c r="BT644" s="283"/>
      <c r="BU644" s="283"/>
      <c r="BV644" s="283"/>
      <c r="BW644" s="283"/>
      <c r="BX644" s="283"/>
      <c r="BY644" s="283"/>
      <c r="BZ644" s="283"/>
      <c r="CA644" s="283"/>
      <c r="CB644" s="283"/>
      <c r="CC644" s="283"/>
      <c r="CD644" s="283"/>
      <c r="CE644" s="283"/>
      <c r="CF644" s="283"/>
      <c r="CG644" s="283"/>
      <c r="CH644" s="283"/>
      <c r="CI644" s="283"/>
      <c r="CJ644" s="283"/>
    </row>
    <row r="645" spans="4:90" ht="14.25" customHeight="1" x14ac:dyDescent="0.35">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c r="BG645" s="69"/>
      <c r="BH645" s="69"/>
      <c r="BI645" s="69"/>
      <c r="BJ645" s="69"/>
      <c r="BK645" s="69"/>
      <c r="BL645" s="69"/>
      <c r="BM645" s="69"/>
      <c r="BN645" s="69"/>
      <c r="BO645" s="69"/>
      <c r="BP645" s="69"/>
      <c r="BQ645" s="69"/>
      <c r="BR645" s="69"/>
      <c r="BS645" s="69"/>
      <c r="BT645" s="69"/>
      <c r="BU645" s="69"/>
      <c r="BV645" s="69"/>
      <c r="BW645" s="69"/>
      <c r="BX645" s="69"/>
      <c r="BY645" s="69"/>
      <c r="BZ645" s="69"/>
      <c r="CA645" s="69"/>
      <c r="CB645" s="69"/>
      <c r="CC645" s="69"/>
      <c r="CD645" s="69"/>
      <c r="CE645" s="69"/>
      <c r="CF645" s="69"/>
      <c r="CG645" s="69"/>
      <c r="CH645" s="69"/>
      <c r="CI645" s="69"/>
      <c r="CJ645" s="69"/>
    </row>
    <row r="646" spans="4:90" ht="14.25" customHeight="1" x14ac:dyDescent="0.35">
      <c r="D646" s="290" t="s">
        <v>325</v>
      </c>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290"/>
      <c r="AF646" s="290"/>
      <c r="AG646" s="290"/>
      <c r="AH646" s="290"/>
      <c r="AI646" s="290"/>
      <c r="AJ646" s="290"/>
      <c r="AK646" s="290"/>
      <c r="AL646" s="290"/>
      <c r="AM646" s="290"/>
      <c r="AN646" s="90"/>
      <c r="AO646" s="90"/>
      <c r="AP646" s="90"/>
      <c r="AR646" s="530" t="s">
        <v>326</v>
      </c>
      <c r="AS646" s="530"/>
      <c r="AT646" s="530"/>
      <c r="AU646" s="530"/>
      <c r="AV646" s="530"/>
      <c r="AW646" s="530"/>
      <c r="AX646" s="530"/>
      <c r="AY646" s="530"/>
      <c r="AZ646" s="530"/>
      <c r="BA646" s="530"/>
      <c r="BB646" s="530"/>
      <c r="BC646" s="530"/>
      <c r="BD646" s="530"/>
      <c r="BE646" s="530"/>
      <c r="BF646" s="530"/>
      <c r="BG646" s="530"/>
      <c r="BH646" s="530"/>
      <c r="BI646" s="530"/>
      <c r="BJ646" s="530"/>
      <c r="BK646" s="530"/>
      <c r="BL646" s="530"/>
      <c r="BM646" s="530"/>
      <c r="BN646" s="530"/>
      <c r="BO646" s="530"/>
      <c r="BP646" s="530"/>
      <c r="BQ646" s="530"/>
      <c r="BR646" s="530"/>
      <c r="BS646" s="530"/>
      <c r="BT646" s="530"/>
      <c r="BU646" s="530"/>
      <c r="BV646" s="530"/>
      <c r="BW646" s="530"/>
      <c r="BX646" s="530"/>
      <c r="BY646" s="530"/>
      <c r="BZ646" s="530"/>
      <c r="CA646" s="530"/>
      <c r="CB646" s="530"/>
      <c r="CC646" s="530"/>
      <c r="CD646" s="530"/>
      <c r="CE646" s="530"/>
      <c r="CF646" s="530"/>
      <c r="CG646" s="530"/>
      <c r="CH646" s="530"/>
      <c r="CI646" s="530"/>
      <c r="CJ646" s="530"/>
      <c r="CK646" s="7"/>
      <c r="CL646" s="119"/>
    </row>
    <row r="647" spans="4:90" ht="14.25" customHeight="1" x14ac:dyDescent="0.35">
      <c r="D647" s="93"/>
      <c r="E647" s="93"/>
      <c r="F647" s="93"/>
      <c r="G647" s="93"/>
      <c r="H647" s="93"/>
      <c r="I647" s="93"/>
      <c r="J647" s="93"/>
      <c r="K647" s="93"/>
      <c r="L647" s="93"/>
      <c r="M647" s="93"/>
      <c r="N647" s="93"/>
      <c r="O647" s="93"/>
      <c r="P647" s="93"/>
      <c r="Q647" s="93"/>
      <c r="R647" s="93"/>
      <c r="S647" s="93"/>
      <c r="T647" s="93"/>
      <c r="U647" s="93"/>
      <c r="V647" s="93"/>
      <c r="W647" s="93"/>
      <c r="X647" s="93"/>
      <c r="Y647" s="93"/>
      <c r="Z647" s="93"/>
      <c r="AA647" s="93"/>
      <c r="AB647" s="93"/>
      <c r="AC647" s="93"/>
      <c r="AD647" s="93"/>
      <c r="AE647" s="93"/>
      <c r="AF647" s="93"/>
      <c r="AG647" s="93"/>
      <c r="AH647" s="93"/>
      <c r="AI647" s="93"/>
      <c r="AJ647" s="93"/>
      <c r="AK647" s="93"/>
      <c r="AL647" s="93"/>
      <c r="AM647" s="93"/>
      <c r="AN647" s="93"/>
      <c r="AO647" s="93"/>
      <c r="AP647" s="93"/>
      <c r="AR647" s="531"/>
      <c r="AS647" s="531"/>
      <c r="AT647" s="531"/>
      <c r="AU647" s="531"/>
      <c r="AV647" s="531"/>
      <c r="AW647" s="531"/>
      <c r="AX647" s="531"/>
      <c r="AY647" s="531"/>
      <c r="AZ647" s="531"/>
      <c r="BA647" s="531"/>
      <c r="BB647" s="531"/>
      <c r="BC647" s="531"/>
      <c r="BD647" s="531"/>
      <c r="BE647" s="531"/>
      <c r="BF647" s="531"/>
      <c r="BG647" s="531"/>
      <c r="BH647" s="531"/>
      <c r="BI647" s="531"/>
      <c r="BJ647" s="531"/>
      <c r="BK647" s="531"/>
      <c r="BL647" s="531"/>
      <c r="BM647" s="531"/>
      <c r="BN647" s="531"/>
      <c r="BO647" s="531"/>
      <c r="BP647" s="531"/>
      <c r="BQ647" s="531"/>
      <c r="BR647" s="531"/>
      <c r="BS647" s="531"/>
      <c r="BT647" s="531"/>
      <c r="BU647" s="531"/>
      <c r="BV647" s="531"/>
      <c r="BW647" s="531"/>
      <c r="BX647" s="531"/>
      <c r="BY647" s="531"/>
      <c r="BZ647" s="531"/>
      <c r="CA647" s="531"/>
      <c r="CB647" s="531"/>
      <c r="CC647" s="531"/>
      <c r="CD647" s="531"/>
      <c r="CE647" s="531"/>
      <c r="CF647" s="531"/>
      <c r="CG647" s="531"/>
      <c r="CH647" s="531"/>
      <c r="CI647" s="531"/>
      <c r="CJ647" s="531"/>
      <c r="CK647" s="7"/>
      <c r="CL647" s="119"/>
    </row>
    <row r="648" spans="4:90" ht="14.25" customHeight="1" x14ac:dyDescent="0.35">
      <c r="D648" s="284" t="s">
        <v>319</v>
      </c>
      <c r="E648" s="285"/>
      <c r="F648" s="285"/>
      <c r="G648" s="285"/>
      <c r="H648" s="285"/>
      <c r="I648" s="285"/>
      <c r="J648" s="285"/>
      <c r="K648" s="285"/>
      <c r="L648" s="285"/>
      <c r="M648" s="285"/>
      <c r="N648" s="285"/>
      <c r="O648" s="285"/>
      <c r="P648" s="285"/>
      <c r="Q648" s="285"/>
      <c r="R648" s="285"/>
      <c r="S648" s="285"/>
      <c r="T648" s="285"/>
      <c r="U648" s="286"/>
      <c r="V648" s="418" t="s">
        <v>313</v>
      </c>
      <c r="W648" s="419"/>
      <c r="X648" s="419"/>
      <c r="Y648" s="419"/>
      <c r="Z648" s="419"/>
      <c r="AA648" s="419"/>
      <c r="AB648" s="420"/>
      <c r="AC648" s="418" t="s">
        <v>320</v>
      </c>
      <c r="AD648" s="419"/>
      <c r="AE648" s="419"/>
      <c r="AF648" s="419"/>
      <c r="AG648" s="419"/>
      <c r="AH648" s="419"/>
      <c r="AI648" s="419"/>
      <c r="AJ648" s="419"/>
      <c r="AK648" s="419"/>
      <c r="AL648" s="419"/>
      <c r="AM648" s="419"/>
      <c r="AN648" s="419"/>
      <c r="AO648" s="419"/>
      <c r="AP648" s="419"/>
      <c r="AQ648" s="5"/>
      <c r="AR648" s="476" t="s">
        <v>322</v>
      </c>
      <c r="AS648" s="476"/>
      <c r="AT648" s="476"/>
      <c r="AU648" s="476"/>
      <c r="AV648" s="476"/>
      <c r="AW648" s="476"/>
      <c r="AX648" s="476"/>
      <c r="AY648" s="476"/>
      <c r="AZ648" s="476"/>
      <c r="BA648" s="476"/>
      <c r="BB648" s="476" t="s">
        <v>323</v>
      </c>
      <c r="BC648" s="476"/>
      <c r="BD648" s="476"/>
      <c r="BE648" s="476"/>
      <c r="BF648" s="476"/>
      <c r="BG648" s="476"/>
      <c r="BH648" s="476"/>
      <c r="BI648" s="476" t="s">
        <v>324</v>
      </c>
      <c r="BJ648" s="476"/>
      <c r="BK648" s="476"/>
      <c r="BL648" s="476"/>
      <c r="BM648" s="476"/>
      <c r="BN648" s="476"/>
      <c r="BO648" s="476"/>
      <c r="BP648" s="476" t="s">
        <v>320</v>
      </c>
      <c r="BQ648" s="476"/>
      <c r="BR648" s="476"/>
      <c r="BS648" s="476"/>
      <c r="BT648" s="476"/>
      <c r="BU648" s="476"/>
      <c r="BV648" s="476"/>
      <c r="BW648" s="476"/>
      <c r="BX648" s="476"/>
      <c r="BY648" s="476"/>
      <c r="BZ648" s="476"/>
      <c r="CA648" s="476"/>
      <c r="CB648" s="476"/>
      <c r="CC648" s="476"/>
      <c r="CD648" s="476"/>
      <c r="CE648" s="476"/>
      <c r="CF648" s="476"/>
      <c r="CG648" s="476"/>
      <c r="CH648" s="476"/>
      <c r="CI648" s="476"/>
      <c r="CJ648" s="476"/>
    </row>
    <row r="649" spans="4:90" ht="14.25" customHeight="1" x14ac:dyDescent="0.35">
      <c r="D649" s="287"/>
      <c r="E649" s="288"/>
      <c r="F649" s="288"/>
      <c r="G649" s="288"/>
      <c r="H649" s="288"/>
      <c r="I649" s="288"/>
      <c r="J649" s="288"/>
      <c r="K649" s="288"/>
      <c r="L649" s="288"/>
      <c r="M649" s="288"/>
      <c r="N649" s="288"/>
      <c r="O649" s="288"/>
      <c r="P649" s="288"/>
      <c r="Q649" s="288"/>
      <c r="R649" s="288"/>
      <c r="S649" s="288"/>
      <c r="T649" s="288"/>
      <c r="U649" s="289"/>
      <c r="V649" s="421"/>
      <c r="W649" s="422"/>
      <c r="X649" s="422"/>
      <c r="Y649" s="422"/>
      <c r="Z649" s="422"/>
      <c r="AA649" s="422"/>
      <c r="AB649" s="423"/>
      <c r="AC649" s="421"/>
      <c r="AD649" s="422"/>
      <c r="AE649" s="422"/>
      <c r="AF649" s="422"/>
      <c r="AG649" s="422"/>
      <c r="AH649" s="422"/>
      <c r="AI649" s="422"/>
      <c r="AJ649" s="422"/>
      <c r="AK649" s="422"/>
      <c r="AL649" s="422"/>
      <c r="AM649" s="422"/>
      <c r="AN649" s="422"/>
      <c r="AO649" s="422"/>
      <c r="AP649" s="422"/>
      <c r="AQ649" s="5"/>
      <c r="AR649" s="476"/>
      <c r="AS649" s="476"/>
      <c r="AT649" s="476"/>
      <c r="AU649" s="476"/>
      <c r="AV649" s="476"/>
      <c r="AW649" s="476"/>
      <c r="AX649" s="476"/>
      <c r="AY649" s="476"/>
      <c r="AZ649" s="476"/>
      <c r="BA649" s="476"/>
      <c r="BB649" s="476"/>
      <c r="BC649" s="476"/>
      <c r="BD649" s="476"/>
      <c r="BE649" s="476"/>
      <c r="BF649" s="476"/>
      <c r="BG649" s="476"/>
      <c r="BH649" s="476"/>
      <c r="BI649" s="476"/>
      <c r="BJ649" s="476"/>
      <c r="BK649" s="476"/>
      <c r="BL649" s="476"/>
      <c r="BM649" s="476"/>
      <c r="BN649" s="476"/>
      <c r="BO649" s="476"/>
      <c r="BP649" s="476"/>
      <c r="BQ649" s="476"/>
      <c r="BR649" s="476"/>
      <c r="BS649" s="476"/>
      <c r="BT649" s="476"/>
      <c r="BU649" s="476"/>
      <c r="BV649" s="476"/>
      <c r="BW649" s="476"/>
      <c r="BX649" s="476"/>
      <c r="BY649" s="476"/>
      <c r="BZ649" s="476"/>
      <c r="CA649" s="476"/>
      <c r="CB649" s="476"/>
      <c r="CC649" s="476"/>
      <c r="CD649" s="476"/>
      <c r="CE649" s="476"/>
      <c r="CF649" s="476"/>
      <c r="CG649" s="476"/>
      <c r="CH649" s="476"/>
      <c r="CI649" s="476"/>
      <c r="CJ649" s="476"/>
    </row>
    <row r="650" spans="4:90" ht="19.5" customHeight="1" x14ac:dyDescent="0.35">
      <c r="D650" s="424" t="s">
        <v>1250</v>
      </c>
      <c r="E650" s="425"/>
      <c r="F650" s="425"/>
      <c r="G650" s="425"/>
      <c r="H650" s="425"/>
      <c r="I650" s="425"/>
      <c r="J650" s="425"/>
      <c r="K650" s="425"/>
      <c r="L650" s="425"/>
      <c r="M650" s="425"/>
      <c r="N650" s="425"/>
      <c r="O650" s="425"/>
      <c r="P650" s="425"/>
      <c r="Q650" s="425"/>
      <c r="R650" s="425"/>
      <c r="S650" s="425"/>
      <c r="T650" s="425"/>
      <c r="U650" s="426"/>
      <c r="V650" s="424"/>
      <c r="W650" s="425"/>
      <c r="X650" s="425"/>
      <c r="Y650" s="425"/>
      <c r="Z650" s="425"/>
      <c r="AA650" s="425"/>
      <c r="AB650" s="426"/>
      <c r="AC650" s="424">
        <v>587</v>
      </c>
      <c r="AD650" s="425"/>
      <c r="AE650" s="425"/>
      <c r="AF650" s="425"/>
      <c r="AG650" s="425"/>
      <c r="AH650" s="425"/>
      <c r="AI650" s="425"/>
      <c r="AJ650" s="425"/>
      <c r="AK650" s="425"/>
      <c r="AL650" s="425"/>
      <c r="AM650" s="425"/>
      <c r="AN650" s="425"/>
      <c r="AO650" s="425"/>
      <c r="AP650" s="425"/>
      <c r="AQ650" s="6"/>
      <c r="AR650" s="692"/>
      <c r="AS650" s="693"/>
      <c r="AT650" s="693"/>
      <c r="AU650" s="693"/>
      <c r="AV650" s="693"/>
      <c r="AW650" s="693"/>
      <c r="AX650" s="693"/>
      <c r="AY650" s="693"/>
      <c r="AZ650" s="693"/>
      <c r="BA650" s="693"/>
      <c r="BB650" s="600"/>
      <c r="BC650" s="600"/>
      <c r="BD650" s="600"/>
      <c r="BE650" s="600"/>
      <c r="BF650" s="600"/>
      <c r="BG650" s="600"/>
      <c r="BH650" s="600"/>
      <c r="BI650" s="469"/>
      <c r="BJ650" s="469"/>
      <c r="BK650" s="469"/>
      <c r="BL650" s="469"/>
      <c r="BM650" s="469"/>
      <c r="BN650" s="469"/>
      <c r="BO650" s="469"/>
      <c r="BP650" s="600"/>
      <c r="BQ650" s="600"/>
      <c r="BR650" s="600"/>
      <c r="BS650" s="600"/>
      <c r="BT650" s="600"/>
      <c r="BU650" s="600"/>
      <c r="BV650" s="600"/>
      <c r="BW650" s="600"/>
      <c r="BX650" s="600"/>
      <c r="BY650" s="600"/>
      <c r="BZ650" s="600"/>
      <c r="CA650" s="600"/>
      <c r="CB650" s="600"/>
      <c r="CC650" s="600"/>
      <c r="CD650" s="600"/>
      <c r="CE650" s="600"/>
      <c r="CF650" s="600"/>
      <c r="CG650" s="600"/>
      <c r="CH650" s="600"/>
      <c r="CI650" s="600"/>
      <c r="CJ650" s="600"/>
    </row>
    <row r="651" spans="4:90" ht="18" customHeight="1" x14ac:dyDescent="0.35">
      <c r="D651" s="424" t="s">
        <v>1249</v>
      </c>
      <c r="E651" s="425"/>
      <c r="F651" s="425"/>
      <c r="G651" s="425"/>
      <c r="H651" s="425"/>
      <c r="I651" s="425"/>
      <c r="J651" s="425"/>
      <c r="K651" s="425"/>
      <c r="L651" s="425"/>
      <c r="M651" s="425"/>
      <c r="N651" s="425"/>
      <c r="O651" s="425"/>
      <c r="P651" s="425"/>
      <c r="Q651" s="425"/>
      <c r="R651" s="425"/>
      <c r="S651" s="425"/>
      <c r="T651" s="425"/>
      <c r="U651" s="426"/>
      <c r="V651" s="424"/>
      <c r="W651" s="425"/>
      <c r="X651" s="425"/>
      <c r="Y651" s="425"/>
      <c r="Z651" s="425"/>
      <c r="AA651" s="425"/>
      <c r="AB651" s="426"/>
      <c r="AC651" s="424">
        <v>538</v>
      </c>
      <c r="AD651" s="425"/>
      <c r="AE651" s="425"/>
      <c r="AF651" s="425"/>
      <c r="AG651" s="425"/>
      <c r="AH651" s="425"/>
      <c r="AI651" s="425"/>
      <c r="AJ651" s="425"/>
      <c r="AK651" s="425"/>
      <c r="AL651" s="425"/>
      <c r="AM651" s="425"/>
      <c r="AN651" s="425"/>
      <c r="AO651" s="425"/>
      <c r="AP651" s="425"/>
      <c r="AQ651" s="6"/>
      <c r="AR651" s="692"/>
      <c r="AS651" s="693"/>
      <c r="AT651" s="693"/>
      <c r="AU651" s="693"/>
      <c r="AV651" s="693"/>
      <c r="AW651" s="693"/>
      <c r="AX651" s="693"/>
      <c r="AY651" s="693"/>
      <c r="AZ651" s="693"/>
      <c r="BA651" s="693"/>
      <c r="BB651" s="469"/>
      <c r="BC651" s="469"/>
      <c r="BD651" s="469"/>
      <c r="BE651" s="469"/>
      <c r="BF651" s="469"/>
      <c r="BG651" s="469"/>
      <c r="BH651" s="469"/>
      <c r="BI651" s="469"/>
      <c r="BJ651" s="469"/>
      <c r="BK651" s="469"/>
      <c r="BL651" s="469"/>
      <c r="BM651" s="469"/>
      <c r="BN651" s="469"/>
      <c r="BO651" s="469"/>
      <c r="BP651" s="600"/>
      <c r="BQ651" s="600"/>
      <c r="BR651" s="600"/>
      <c r="BS651" s="600"/>
      <c r="BT651" s="600"/>
      <c r="BU651" s="600"/>
      <c r="BV651" s="600"/>
      <c r="BW651" s="600"/>
      <c r="BX651" s="600"/>
      <c r="BY651" s="600"/>
      <c r="BZ651" s="600"/>
      <c r="CA651" s="600"/>
      <c r="CB651" s="600"/>
      <c r="CC651" s="600"/>
      <c r="CD651" s="600"/>
      <c r="CE651" s="600"/>
      <c r="CF651" s="600"/>
      <c r="CG651" s="600"/>
      <c r="CH651" s="600"/>
      <c r="CI651" s="600"/>
      <c r="CJ651" s="600"/>
    </row>
    <row r="652" spans="4:90" ht="14.25" customHeight="1" x14ac:dyDescent="0.35">
      <c r="D652" s="424" t="s">
        <v>1251</v>
      </c>
      <c r="E652" s="425"/>
      <c r="F652" s="425"/>
      <c r="G652" s="425"/>
      <c r="H652" s="425"/>
      <c r="I652" s="425"/>
      <c r="J652" s="425"/>
      <c r="K652" s="425"/>
      <c r="L652" s="425"/>
      <c r="M652" s="425"/>
      <c r="N652" s="425"/>
      <c r="O652" s="425"/>
      <c r="P652" s="425"/>
      <c r="Q652" s="425"/>
      <c r="R652" s="425"/>
      <c r="S652" s="425"/>
      <c r="T652" s="425"/>
      <c r="U652" s="426"/>
      <c r="V652" s="424"/>
      <c r="W652" s="425"/>
      <c r="X652" s="425"/>
      <c r="Y652" s="425"/>
      <c r="Z652" s="425"/>
      <c r="AA652" s="425"/>
      <c r="AB652" s="426"/>
      <c r="AC652" s="424">
        <v>435</v>
      </c>
      <c r="AD652" s="425"/>
      <c r="AE652" s="425"/>
      <c r="AF652" s="425"/>
      <c r="AG652" s="425"/>
      <c r="AH652" s="425"/>
      <c r="AI652" s="425"/>
      <c r="AJ652" s="425"/>
      <c r="AK652" s="425"/>
      <c r="AL652" s="425"/>
      <c r="AM652" s="425"/>
      <c r="AN652" s="425"/>
      <c r="AO652" s="425"/>
      <c r="AP652" s="425"/>
      <c r="AQ652" s="6"/>
      <c r="AR652" s="424"/>
      <c r="AS652" s="425"/>
      <c r="AT652" s="425"/>
      <c r="AU652" s="425"/>
      <c r="AV652" s="425"/>
      <c r="AW652" s="425"/>
      <c r="AX652" s="425"/>
      <c r="AY652" s="425"/>
      <c r="AZ652" s="425"/>
      <c r="BA652" s="425"/>
      <c r="BB652" s="469"/>
      <c r="BC652" s="469"/>
      <c r="BD652" s="469"/>
      <c r="BE652" s="469"/>
      <c r="BF652" s="469"/>
      <c r="BG652" s="469"/>
      <c r="BH652" s="469"/>
      <c r="BI652" s="469"/>
      <c r="BJ652" s="469"/>
      <c r="BK652" s="469"/>
      <c r="BL652" s="469"/>
      <c r="BM652" s="469"/>
      <c r="BN652" s="469"/>
      <c r="BO652" s="469"/>
      <c r="BP652" s="469"/>
      <c r="BQ652" s="469"/>
      <c r="BR652" s="469"/>
      <c r="BS652" s="469"/>
      <c r="BT652" s="469"/>
      <c r="BU652" s="469"/>
      <c r="BV652" s="469"/>
      <c r="BW652" s="469"/>
      <c r="BX652" s="469"/>
      <c r="BY652" s="469"/>
      <c r="BZ652" s="469"/>
      <c r="CA652" s="469"/>
      <c r="CB652" s="469"/>
      <c r="CC652" s="469"/>
      <c r="CD652" s="469"/>
      <c r="CE652" s="469"/>
      <c r="CF652" s="469"/>
      <c r="CG652" s="469"/>
      <c r="CH652" s="469"/>
      <c r="CI652" s="469"/>
      <c r="CJ652" s="469"/>
    </row>
    <row r="653" spans="4:90" ht="19.5" customHeight="1" x14ac:dyDescent="0.35">
      <c r="D653" s="424" t="s">
        <v>1252</v>
      </c>
      <c r="E653" s="425"/>
      <c r="F653" s="425"/>
      <c r="G653" s="425"/>
      <c r="H653" s="425"/>
      <c r="I653" s="425"/>
      <c r="J653" s="425"/>
      <c r="K653" s="425"/>
      <c r="L653" s="425"/>
      <c r="M653" s="425"/>
      <c r="N653" s="425"/>
      <c r="O653" s="425"/>
      <c r="P653" s="425"/>
      <c r="Q653" s="425"/>
      <c r="R653" s="425"/>
      <c r="S653" s="425"/>
      <c r="T653" s="425"/>
      <c r="U653" s="426"/>
      <c r="V653" s="424"/>
      <c r="W653" s="425"/>
      <c r="X653" s="425"/>
      <c r="Y653" s="425"/>
      <c r="Z653" s="425"/>
      <c r="AA653" s="425"/>
      <c r="AB653" s="426"/>
      <c r="AC653" s="692"/>
      <c r="AD653" s="693"/>
      <c r="AE653" s="693"/>
      <c r="AF653" s="693"/>
      <c r="AG653" s="693"/>
      <c r="AH653" s="693"/>
      <c r="AI653" s="693"/>
      <c r="AJ653" s="693"/>
      <c r="AK653" s="693"/>
      <c r="AL653" s="693"/>
      <c r="AM653" s="693"/>
      <c r="AN653" s="693"/>
      <c r="AO653" s="693"/>
      <c r="AP653" s="693"/>
      <c r="AQ653" s="6"/>
      <c r="AR653" s="424"/>
      <c r="AS653" s="425"/>
      <c r="AT653" s="425"/>
      <c r="AU653" s="425"/>
      <c r="AV653" s="425"/>
      <c r="AW653" s="425"/>
      <c r="AX653" s="425"/>
      <c r="AY653" s="425"/>
      <c r="AZ653" s="425"/>
      <c r="BA653" s="426"/>
      <c r="BB653" s="424"/>
      <c r="BC653" s="425"/>
      <c r="BD653" s="425"/>
      <c r="BE653" s="425"/>
      <c r="BF653" s="425"/>
      <c r="BG653" s="425"/>
      <c r="BH653" s="426"/>
      <c r="BI653" s="424"/>
      <c r="BJ653" s="425"/>
      <c r="BK653" s="425"/>
      <c r="BL653" s="425"/>
      <c r="BM653" s="425"/>
      <c r="BN653" s="425"/>
      <c r="BO653" s="426"/>
      <c r="BP653" s="424"/>
      <c r="BQ653" s="425"/>
      <c r="BR653" s="425"/>
      <c r="BS653" s="425"/>
      <c r="BT653" s="425"/>
      <c r="BU653" s="425"/>
      <c r="BV653" s="425"/>
      <c r="BW653" s="425"/>
      <c r="BX653" s="425"/>
      <c r="BY653" s="425"/>
      <c r="BZ653" s="425"/>
      <c r="CA653" s="425"/>
      <c r="CB653" s="425"/>
      <c r="CC653" s="425"/>
      <c r="CD653" s="425"/>
      <c r="CE653" s="425"/>
      <c r="CF653" s="425"/>
      <c r="CG653" s="425"/>
      <c r="CH653" s="425"/>
      <c r="CI653" s="425"/>
      <c r="CJ653" s="426"/>
    </row>
    <row r="654" spans="4:90" ht="14.25" customHeight="1" x14ac:dyDescent="0.35">
      <c r="D654" s="279"/>
      <c r="E654" s="280"/>
      <c r="F654" s="280"/>
      <c r="G654" s="280"/>
      <c r="H654" s="280"/>
      <c r="I654" s="280"/>
      <c r="J654" s="280"/>
      <c r="K654" s="280"/>
      <c r="L654" s="280"/>
      <c r="M654" s="280"/>
      <c r="N654" s="280"/>
      <c r="O654" s="280"/>
      <c r="P654" s="280"/>
      <c r="Q654" s="280"/>
      <c r="R654" s="280"/>
      <c r="S654" s="280"/>
      <c r="T654" s="280"/>
      <c r="U654" s="281"/>
      <c r="V654" s="424"/>
      <c r="W654" s="425"/>
      <c r="X654" s="425"/>
      <c r="Y654" s="425"/>
      <c r="Z654" s="425"/>
      <c r="AA654" s="425"/>
      <c r="AB654" s="426"/>
      <c r="AC654" s="424"/>
      <c r="AD654" s="425"/>
      <c r="AE654" s="425"/>
      <c r="AF654" s="425"/>
      <c r="AG654" s="425"/>
      <c r="AH654" s="425"/>
      <c r="AI654" s="425"/>
      <c r="AJ654" s="425"/>
      <c r="AK654" s="425"/>
      <c r="AL654" s="425"/>
      <c r="AM654" s="425"/>
      <c r="AN654" s="425"/>
      <c r="AO654" s="425"/>
      <c r="AP654" s="425"/>
      <c r="AQ654" s="6"/>
      <c r="AR654" s="424"/>
      <c r="AS654" s="425"/>
      <c r="AT654" s="425"/>
      <c r="AU654" s="425"/>
      <c r="AV654" s="425"/>
      <c r="AW654" s="425"/>
      <c r="AX654" s="425"/>
      <c r="AY654" s="425"/>
      <c r="AZ654" s="425"/>
      <c r="BA654" s="426"/>
      <c r="BB654" s="424"/>
      <c r="BC654" s="425"/>
      <c r="BD654" s="425"/>
      <c r="BE654" s="425"/>
      <c r="BF654" s="425"/>
      <c r="BG654" s="425"/>
      <c r="BH654" s="426"/>
      <c r="BI654" s="424"/>
      <c r="BJ654" s="425"/>
      <c r="BK654" s="425"/>
      <c r="BL654" s="425"/>
      <c r="BM654" s="425"/>
      <c r="BN654" s="425"/>
      <c r="BO654" s="426"/>
      <c r="BP654" s="424"/>
      <c r="BQ654" s="425"/>
      <c r="BR654" s="425"/>
      <c r="BS654" s="425"/>
      <c r="BT654" s="425"/>
      <c r="BU654" s="425"/>
      <c r="BV654" s="425"/>
      <c r="BW654" s="425"/>
      <c r="BX654" s="425"/>
      <c r="BY654" s="425"/>
      <c r="BZ654" s="425"/>
      <c r="CA654" s="425"/>
      <c r="CB654" s="425"/>
      <c r="CC654" s="425"/>
      <c r="CD654" s="425"/>
      <c r="CE654" s="425"/>
      <c r="CF654" s="425"/>
      <c r="CG654" s="425"/>
      <c r="CH654" s="425"/>
      <c r="CI654" s="425"/>
      <c r="CJ654" s="426"/>
    </row>
    <row r="655" spans="4:90" ht="18.75" customHeight="1" x14ac:dyDescent="0.35">
      <c r="D655" s="279"/>
      <c r="E655" s="280"/>
      <c r="F655" s="280"/>
      <c r="G655" s="280"/>
      <c r="H655" s="280"/>
      <c r="I655" s="280"/>
      <c r="J655" s="280"/>
      <c r="K655" s="280"/>
      <c r="L655" s="280"/>
      <c r="M655" s="280"/>
      <c r="N655" s="280"/>
      <c r="O655" s="280"/>
      <c r="P655" s="280"/>
      <c r="Q655" s="280"/>
      <c r="R655" s="280"/>
      <c r="S655" s="280"/>
      <c r="T655" s="280"/>
      <c r="U655" s="281"/>
      <c r="V655" s="424"/>
      <c r="W655" s="425"/>
      <c r="X655" s="425"/>
      <c r="Y655" s="425"/>
      <c r="Z655" s="425"/>
      <c r="AA655" s="425"/>
      <c r="AB655" s="426"/>
      <c r="AC655" s="692"/>
      <c r="AD655" s="693"/>
      <c r="AE655" s="693"/>
      <c r="AF655" s="693"/>
      <c r="AG655" s="693"/>
      <c r="AH655" s="693"/>
      <c r="AI655" s="693"/>
      <c r="AJ655" s="693"/>
      <c r="AK655" s="693"/>
      <c r="AL655" s="693"/>
      <c r="AM655" s="693"/>
      <c r="AN655" s="693"/>
      <c r="AO655" s="693"/>
      <c r="AP655" s="693"/>
      <c r="AQ655" s="6"/>
      <c r="AR655" s="424"/>
      <c r="AS655" s="425"/>
      <c r="AT655" s="425"/>
      <c r="AU655" s="425"/>
      <c r="AV655" s="425"/>
      <c r="AW655" s="425"/>
      <c r="AX655" s="425"/>
      <c r="AY655" s="425"/>
      <c r="AZ655" s="425"/>
      <c r="BA655" s="426"/>
      <c r="BB655" s="424"/>
      <c r="BC655" s="425"/>
      <c r="BD655" s="425"/>
      <c r="BE655" s="425"/>
      <c r="BF655" s="425"/>
      <c r="BG655" s="425"/>
      <c r="BH655" s="426"/>
      <c r="BI655" s="424"/>
      <c r="BJ655" s="425"/>
      <c r="BK655" s="425"/>
      <c r="BL655" s="425"/>
      <c r="BM655" s="425"/>
      <c r="BN655" s="425"/>
      <c r="BO655" s="426"/>
      <c r="BP655" s="424"/>
      <c r="BQ655" s="425"/>
      <c r="BR655" s="425"/>
      <c r="BS655" s="425"/>
      <c r="BT655" s="425"/>
      <c r="BU655" s="425"/>
      <c r="BV655" s="425"/>
      <c r="BW655" s="425"/>
      <c r="BX655" s="425"/>
      <c r="BY655" s="425"/>
      <c r="BZ655" s="425"/>
      <c r="CA655" s="425"/>
      <c r="CB655" s="425"/>
      <c r="CC655" s="425"/>
      <c r="CD655" s="425"/>
      <c r="CE655" s="425"/>
      <c r="CF655" s="425"/>
      <c r="CG655" s="425"/>
      <c r="CH655" s="425"/>
      <c r="CI655" s="425"/>
      <c r="CJ655" s="426"/>
    </row>
    <row r="656" spans="4:90" ht="18" customHeight="1" x14ac:dyDescent="0.35">
      <c r="D656" s="279"/>
      <c r="E656" s="280"/>
      <c r="F656" s="280"/>
      <c r="G656" s="280"/>
      <c r="H656" s="280"/>
      <c r="I656" s="280"/>
      <c r="J656" s="280"/>
      <c r="K656" s="280"/>
      <c r="L656" s="280"/>
      <c r="M656" s="280"/>
      <c r="N656" s="280"/>
      <c r="O656" s="280"/>
      <c r="P656" s="280"/>
      <c r="Q656" s="280"/>
      <c r="R656" s="280"/>
      <c r="S656" s="280"/>
      <c r="T656" s="280"/>
      <c r="U656" s="281"/>
      <c r="V656" s="424"/>
      <c r="W656" s="425"/>
      <c r="X656" s="425"/>
      <c r="Y656" s="425"/>
      <c r="Z656" s="425"/>
      <c r="AA656" s="425"/>
      <c r="AB656" s="426"/>
      <c r="AC656" s="692"/>
      <c r="AD656" s="693"/>
      <c r="AE656" s="693"/>
      <c r="AF656" s="693"/>
      <c r="AG656" s="693"/>
      <c r="AH656" s="693"/>
      <c r="AI656" s="693"/>
      <c r="AJ656" s="693"/>
      <c r="AK656" s="693"/>
      <c r="AL656" s="693"/>
      <c r="AM656" s="693"/>
      <c r="AN656" s="693"/>
      <c r="AO656" s="693"/>
      <c r="AP656" s="693"/>
      <c r="AQ656" s="6"/>
      <c r="AR656" s="424"/>
      <c r="AS656" s="425"/>
      <c r="AT656" s="425"/>
      <c r="AU656" s="425"/>
      <c r="AV656" s="425"/>
      <c r="AW656" s="425"/>
      <c r="AX656" s="425"/>
      <c r="AY656" s="425"/>
      <c r="AZ656" s="425"/>
      <c r="BA656" s="426"/>
      <c r="BB656" s="424"/>
      <c r="BC656" s="425"/>
      <c r="BD656" s="425"/>
      <c r="BE656" s="425"/>
      <c r="BF656" s="425"/>
      <c r="BG656" s="425"/>
      <c r="BH656" s="426"/>
      <c r="BI656" s="424"/>
      <c r="BJ656" s="425"/>
      <c r="BK656" s="425"/>
      <c r="BL656" s="425"/>
      <c r="BM656" s="425"/>
      <c r="BN656" s="425"/>
      <c r="BO656" s="426"/>
      <c r="BP656" s="424"/>
      <c r="BQ656" s="425"/>
      <c r="BR656" s="425"/>
      <c r="BS656" s="425"/>
      <c r="BT656" s="425"/>
      <c r="BU656" s="425"/>
      <c r="BV656" s="425"/>
      <c r="BW656" s="425"/>
      <c r="BX656" s="425"/>
      <c r="BY656" s="425"/>
      <c r="BZ656" s="425"/>
      <c r="CA656" s="425"/>
      <c r="CB656" s="425"/>
      <c r="CC656" s="425"/>
      <c r="CD656" s="425"/>
      <c r="CE656" s="425"/>
      <c r="CF656" s="425"/>
      <c r="CG656" s="425"/>
      <c r="CH656" s="425"/>
      <c r="CI656" s="425"/>
      <c r="CJ656" s="426"/>
    </row>
    <row r="657" spans="4:142" ht="18" customHeight="1" x14ac:dyDescent="0.35">
      <c r="D657" s="279"/>
      <c r="E657" s="280"/>
      <c r="F657" s="280"/>
      <c r="G657" s="280"/>
      <c r="H657" s="280"/>
      <c r="I657" s="280"/>
      <c r="J657" s="280"/>
      <c r="K657" s="280"/>
      <c r="L657" s="280"/>
      <c r="M657" s="280"/>
      <c r="N657" s="280"/>
      <c r="O657" s="280"/>
      <c r="P657" s="280"/>
      <c r="Q657" s="280"/>
      <c r="R657" s="280"/>
      <c r="S657" s="280"/>
      <c r="T657" s="280"/>
      <c r="U657" s="281"/>
      <c r="V657" s="424"/>
      <c r="W657" s="425"/>
      <c r="X657" s="425"/>
      <c r="Y657" s="425"/>
      <c r="Z657" s="425"/>
      <c r="AA657" s="425"/>
      <c r="AB657" s="426"/>
      <c r="AC657" s="692"/>
      <c r="AD657" s="693"/>
      <c r="AE657" s="693"/>
      <c r="AF657" s="693"/>
      <c r="AG657" s="693"/>
      <c r="AH657" s="693"/>
      <c r="AI657" s="693"/>
      <c r="AJ657" s="693"/>
      <c r="AK657" s="693"/>
      <c r="AL657" s="693"/>
      <c r="AM657" s="693"/>
      <c r="AN657" s="693"/>
      <c r="AO657" s="693"/>
      <c r="AP657" s="693"/>
      <c r="AQ657" s="6"/>
      <c r="AR657" s="424"/>
      <c r="AS657" s="425"/>
      <c r="AT657" s="425"/>
      <c r="AU657" s="425"/>
      <c r="AV657" s="425"/>
      <c r="AW657" s="425"/>
      <c r="AX657" s="425"/>
      <c r="AY657" s="425"/>
      <c r="AZ657" s="425"/>
      <c r="BA657" s="425"/>
      <c r="BB657" s="469"/>
      <c r="BC657" s="469"/>
      <c r="BD657" s="469"/>
      <c r="BE657" s="469"/>
      <c r="BF657" s="469"/>
      <c r="BG657" s="469"/>
      <c r="BH657" s="469"/>
      <c r="BI657" s="469"/>
      <c r="BJ657" s="469"/>
      <c r="BK657" s="469"/>
      <c r="BL657" s="469"/>
      <c r="BM657" s="469"/>
      <c r="BN657" s="469"/>
      <c r="BO657" s="469"/>
      <c r="BP657" s="469"/>
      <c r="BQ657" s="469"/>
      <c r="BR657" s="469"/>
      <c r="BS657" s="469"/>
      <c r="BT657" s="469"/>
      <c r="BU657" s="469"/>
      <c r="BV657" s="469"/>
      <c r="BW657" s="469"/>
      <c r="BX657" s="469"/>
      <c r="BY657" s="469"/>
      <c r="BZ657" s="469"/>
      <c r="CA657" s="469"/>
      <c r="CB657" s="469"/>
      <c r="CC657" s="469"/>
      <c r="CD657" s="469"/>
      <c r="CE657" s="469"/>
      <c r="CF657" s="469"/>
      <c r="CG657" s="469"/>
      <c r="CH657" s="469"/>
      <c r="CI657" s="469"/>
      <c r="CJ657" s="469"/>
    </row>
    <row r="658" spans="4:142" ht="14.25" customHeight="1" x14ac:dyDescent="0.35">
      <c r="D658" s="279"/>
      <c r="E658" s="280"/>
      <c r="F658" s="280"/>
      <c r="G658" s="280"/>
      <c r="H658" s="280"/>
      <c r="I658" s="280"/>
      <c r="J658" s="280"/>
      <c r="K658" s="280"/>
      <c r="L658" s="280"/>
      <c r="M658" s="280"/>
      <c r="N658" s="280"/>
      <c r="O658" s="280"/>
      <c r="P658" s="280"/>
      <c r="Q658" s="280"/>
      <c r="R658" s="280"/>
      <c r="S658" s="280"/>
      <c r="T658" s="280"/>
      <c r="U658" s="281"/>
      <c r="V658" s="424"/>
      <c r="W658" s="425"/>
      <c r="X658" s="425"/>
      <c r="Y658" s="425"/>
      <c r="Z658" s="425"/>
      <c r="AA658" s="425"/>
      <c r="AB658" s="426"/>
      <c r="AC658" s="692"/>
      <c r="AD658" s="693"/>
      <c r="AE658" s="693"/>
      <c r="AF658" s="693"/>
      <c r="AG658" s="693"/>
      <c r="AH658" s="693"/>
      <c r="AI658" s="693"/>
      <c r="AJ658" s="693"/>
      <c r="AK658" s="693"/>
      <c r="AL658" s="693"/>
      <c r="AM658" s="693"/>
      <c r="AN658" s="693"/>
      <c r="AO658" s="693"/>
      <c r="AP658" s="693"/>
      <c r="AQ658" s="6"/>
      <c r="AR658" s="424"/>
      <c r="AS658" s="425"/>
      <c r="AT658" s="425"/>
      <c r="AU658" s="425"/>
      <c r="AV658" s="425"/>
      <c r="AW658" s="425"/>
      <c r="AX658" s="425"/>
      <c r="AY658" s="425"/>
      <c r="AZ658" s="425"/>
      <c r="BA658" s="425"/>
      <c r="BB658" s="469"/>
      <c r="BC658" s="469"/>
      <c r="BD658" s="469"/>
      <c r="BE658" s="469"/>
      <c r="BF658" s="469"/>
      <c r="BG658" s="469"/>
      <c r="BH658" s="469"/>
      <c r="BI658" s="469"/>
      <c r="BJ658" s="469"/>
      <c r="BK658" s="469"/>
      <c r="BL658" s="469"/>
      <c r="BM658" s="469"/>
      <c r="BN658" s="469"/>
      <c r="BO658" s="469"/>
      <c r="BP658" s="469"/>
      <c r="BQ658" s="469"/>
      <c r="BR658" s="469"/>
      <c r="BS658" s="469"/>
      <c r="BT658" s="469"/>
      <c r="BU658" s="469"/>
      <c r="BV658" s="469"/>
      <c r="BW658" s="469"/>
      <c r="BX658" s="469"/>
      <c r="BY658" s="469"/>
      <c r="BZ658" s="469"/>
      <c r="CA658" s="469"/>
      <c r="CB658" s="469"/>
      <c r="CC658" s="469"/>
      <c r="CD658" s="469"/>
      <c r="CE658" s="469"/>
      <c r="CF658" s="469"/>
      <c r="CG658" s="469"/>
      <c r="CH658" s="469"/>
      <c r="CI658" s="469"/>
      <c r="CJ658" s="469"/>
    </row>
    <row r="659" spans="4:142" ht="14.25" customHeight="1" x14ac:dyDescent="0.35">
      <c r="D659" s="279"/>
      <c r="E659" s="280"/>
      <c r="F659" s="280"/>
      <c r="G659" s="280"/>
      <c r="H659" s="280"/>
      <c r="I659" s="280"/>
      <c r="J659" s="280"/>
      <c r="K659" s="280"/>
      <c r="L659" s="280"/>
      <c r="M659" s="280"/>
      <c r="N659" s="280"/>
      <c r="O659" s="280"/>
      <c r="P659" s="280"/>
      <c r="Q659" s="280"/>
      <c r="R659" s="280"/>
      <c r="S659" s="280"/>
      <c r="T659" s="280"/>
      <c r="U659" s="281"/>
      <c r="V659" s="424"/>
      <c r="W659" s="425"/>
      <c r="X659" s="425"/>
      <c r="Y659" s="425"/>
      <c r="Z659" s="425"/>
      <c r="AA659" s="425"/>
      <c r="AB659" s="426"/>
      <c r="AC659" s="692"/>
      <c r="AD659" s="693"/>
      <c r="AE659" s="693"/>
      <c r="AF659" s="693"/>
      <c r="AG659" s="693"/>
      <c r="AH659" s="693"/>
      <c r="AI659" s="693"/>
      <c r="AJ659" s="693"/>
      <c r="AK659" s="693"/>
      <c r="AL659" s="693"/>
      <c r="AM659" s="693"/>
      <c r="AN659" s="693"/>
      <c r="AO659" s="693"/>
      <c r="AP659" s="693"/>
      <c r="AQ659" s="6"/>
      <c r="AR659" s="424"/>
      <c r="AS659" s="425"/>
      <c r="AT659" s="425"/>
      <c r="AU659" s="425"/>
      <c r="AV659" s="425"/>
      <c r="AW659" s="425"/>
      <c r="AX659" s="425"/>
      <c r="AY659" s="425"/>
      <c r="AZ659" s="425"/>
      <c r="BA659" s="425"/>
      <c r="BB659" s="469"/>
      <c r="BC659" s="469"/>
      <c r="BD659" s="469"/>
      <c r="BE659" s="469"/>
      <c r="BF659" s="469"/>
      <c r="BG659" s="469"/>
      <c r="BH659" s="469"/>
      <c r="BI659" s="469"/>
      <c r="BJ659" s="469"/>
      <c r="BK659" s="469"/>
      <c r="BL659" s="469"/>
      <c r="BM659" s="469"/>
      <c r="BN659" s="469"/>
      <c r="BO659" s="469"/>
      <c r="BP659" s="469"/>
      <c r="BQ659" s="469"/>
      <c r="BR659" s="469"/>
      <c r="BS659" s="469"/>
      <c r="BT659" s="469"/>
      <c r="BU659" s="469"/>
      <c r="BV659" s="469"/>
      <c r="BW659" s="469"/>
      <c r="BX659" s="469"/>
      <c r="BY659" s="469"/>
      <c r="BZ659" s="469"/>
      <c r="CA659" s="469"/>
      <c r="CB659" s="469"/>
      <c r="CC659" s="469"/>
      <c r="CD659" s="469"/>
      <c r="CE659" s="469"/>
      <c r="CF659" s="469"/>
      <c r="CG659" s="469"/>
      <c r="CH659" s="469"/>
      <c r="CI659" s="469"/>
      <c r="CJ659" s="469"/>
    </row>
    <row r="660" spans="4:142" ht="14.25" customHeight="1" x14ac:dyDescent="0.35">
      <c r="D660" s="279"/>
      <c r="E660" s="280"/>
      <c r="F660" s="280"/>
      <c r="G660" s="280"/>
      <c r="H660" s="280"/>
      <c r="I660" s="280"/>
      <c r="J660" s="280"/>
      <c r="K660" s="280"/>
      <c r="L660" s="280"/>
      <c r="M660" s="280"/>
      <c r="N660" s="280"/>
      <c r="O660" s="280"/>
      <c r="P660" s="280"/>
      <c r="Q660" s="280"/>
      <c r="R660" s="280"/>
      <c r="S660" s="280"/>
      <c r="T660" s="280"/>
      <c r="U660" s="281"/>
      <c r="V660" s="424"/>
      <c r="W660" s="425"/>
      <c r="X660" s="425"/>
      <c r="Y660" s="425"/>
      <c r="Z660" s="425"/>
      <c r="AA660" s="425"/>
      <c r="AB660" s="426"/>
      <c r="AC660" s="692"/>
      <c r="AD660" s="693"/>
      <c r="AE660" s="693"/>
      <c r="AF660" s="693"/>
      <c r="AG660" s="693"/>
      <c r="AH660" s="693"/>
      <c r="AI660" s="693"/>
      <c r="AJ660" s="693"/>
      <c r="AK660" s="693"/>
      <c r="AL660" s="693"/>
      <c r="AM660" s="693"/>
      <c r="AN660" s="693"/>
      <c r="AO660" s="693"/>
      <c r="AP660" s="693"/>
      <c r="AQ660" s="6"/>
      <c r="AR660" s="424"/>
      <c r="AS660" s="425"/>
      <c r="AT660" s="425"/>
      <c r="AU660" s="425"/>
      <c r="AV660" s="425"/>
      <c r="AW660" s="425"/>
      <c r="AX660" s="425"/>
      <c r="AY660" s="425"/>
      <c r="AZ660" s="425"/>
      <c r="BA660" s="425"/>
      <c r="BB660" s="469"/>
      <c r="BC660" s="469"/>
      <c r="BD660" s="469"/>
      <c r="BE660" s="469"/>
      <c r="BF660" s="469"/>
      <c r="BG660" s="469"/>
      <c r="BH660" s="469"/>
      <c r="BI660" s="469"/>
      <c r="BJ660" s="469"/>
      <c r="BK660" s="469"/>
      <c r="BL660" s="469"/>
      <c r="BM660" s="469"/>
      <c r="BN660" s="469"/>
      <c r="BO660" s="469"/>
      <c r="BP660" s="469"/>
      <c r="BQ660" s="469"/>
      <c r="BR660" s="469"/>
      <c r="BS660" s="469"/>
      <c r="BT660" s="469"/>
      <c r="BU660" s="469"/>
      <c r="BV660" s="469"/>
      <c r="BW660" s="469"/>
      <c r="BX660" s="469"/>
      <c r="BY660" s="469"/>
      <c r="BZ660" s="469"/>
      <c r="CA660" s="469"/>
      <c r="CB660" s="469"/>
      <c r="CC660" s="469"/>
      <c r="CD660" s="469"/>
      <c r="CE660" s="469"/>
      <c r="CF660" s="469"/>
      <c r="CG660" s="469"/>
      <c r="CH660" s="469"/>
      <c r="CI660" s="469"/>
      <c r="CJ660" s="469"/>
      <c r="ED660" s="138"/>
      <c r="EE660" s="138"/>
      <c r="EF660" s="138"/>
      <c r="EG660" s="138"/>
      <c r="EH660" s="138"/>
      <c r="EI660" s="138"/>
      <c r="EJ660" s="138"/>
      <c r="EK660" s="138"/>
      <c r="EL660" s="138"/>
    </row>
    <row r="661" spans="4:142" ht="14.25" customHeight="1" x14ac:dyDescent="0.35">
      <c r="D661" s="89" t="s">
        <v>321</v>
      </c>
      <c r="E661" s="89"/>
      <c r="F661" s="89"/>
      <c r="G661" s="89"/>
      <c r="H661" s="89"/>
      <c r="I661" s="89"/>
      <c r="J661" s="89"/>
      <c r="K661" s="89"/>
      <c r="L661" s="89"/>
      <c r="M661" s="89"/>
      <c r="N661" s="89"/>
      <c r="O661" s="89"/>
      <c r="P661" s="89"/>
      <c r="Q661" s="89"/>
      <c r="R661" s="89"/>
      <c r="S661" s="89"/>
      <c r="T661" s="89"/>
      <c r="U661" s="89"/>
      <c r="V661" s="89"/>
      <c r="W661" s="89"/>
      <c r="X661" s="89"/>
      <c r="Y661" s="89"/>
      <c r="Z661" s="89"/>
      <c r="AA661" s="89"/>
      <c r="AB661" s="89"/>
      <c r="AC661" s="89"/>
      <c r="AD661" s="89"/>
      <c r="AE661" s="89"/>
      <c r="AF661" s="89"/>
      <c r="AG661" s="89"/>
      <c r="AH661" s="89"/>
      <c r="AI661" s="89"/>
      <c r="AJ661" s="89"/>
      <c r="AK661" s="89"/>
      <c r="AL661" s="89"/>
      <c r="AM661" s="89"/>
      <c r="AN661" s="89"/>
      <c r="AO661" s="89"/>
      <c r="AP661" s="89"/>
      <c r="AR661" s="637" t="s">
        <v>321</v>
      </c>
      <c r="AS661" s="637"/>
      <c r="AT661" s="637"/>
      <c r="AU661" s="637"/>
      <c r="AV661" s="637"/>
      <c r="AW661" s="637"/>
      <c r="AX661" s="637"/>
      <c r="AY661" s="637"/>
      <c r="AZ661" s="637"/>
      <c r="BA661" s="637"/>
      <c r="BB661" s="637"/>
      <c r="BC661" s="637"/>
      <c r="BD661" s="637"/>
      <c r="BE661" s="637"/>
      <c r="BF661" s="637"/>
      <c r="BG661" s="637"/>
      <c r="BH661" s="637"/>
      <c r="BI661" s="637"/>
      <c r="BJ661" s="637"/>
      <c r="BK661" s="637"/>
      <c r="BL661" s="637"/>
      <c r="BM661" s="637"/>
      <c r="BN661" s="637"/>
      <c r="BO661" s="637"/>
      <c r="BP661" s="637"/>
      <c r="BQ661" s="637"/>
      <c r="BR661" s="637"/>
      <c r="BS661" s="637"/>
      <c r="BT661" s="637"/>
      <c r="BU661" s="637"/>
      <c r="BV661" s="637"/>
      <c r="BW661" s="637"/>
      <c r="BX661" s="637"/>
      <c r="BY661" s="637"/>
      <c r="BZ661" s="637"/>
      <c r="CA661" s="637"/>
      <c r="CB661" s="637"/>
      <c r="CC661" s="637"/>
      <c r="CD661" s="637"/>
      <c r="CE661" s="637"/>
      <c r="CF661" s="637"/>
      <c r="CG661" s="637"/>
      <c r="CH661" s="637"/>
      <c r="CI661" s="637"/>
      <c r="CJ661" s="637"/>
      <c r="ED661" s="138"/>
      <c r="EE661" s="716" t="s">
        <v>607</v>
      </c>
      <c r="EF661" s="716"/>
      <c r="EG661" s="716"/>
      <c r="EH661" s="716"/>
      <c r="EI661" s="716" t="s">
        <v>608</v>
      </c>
      <c r="EJ661" s="716"/>
      <c r="EK661" s="716"/>
      <c r="EL661" s="716"/>
    </row>
    <row r="662" spans="4:142" ht="14.25" customHeight="1" x14ac:dyDescent="0.35">
      <c r="ED662" s="138"/>
      <c r="EE662" s="138" t="str">
        <f>+O665</f>
        <v>Peso Adecuado</v>
      </c>
      <c r="EF662" s="138" t="s">
        <v>614</v>
      </c>
      <c r="EG662" s="138" t="s">
        <v>615</v>
      </c>
      <c r="EH662" s="138" t="s">
        <v>615</v>
      </c>
      <c r="EI662" s="138" t="s">
        <v>1191</v>
      </c>
      <c r="EJ662" s="138" t="str">
        <f>+Y672</f>
        <v>Riesgo Talla Baja</v>
      </c>
      <c r="EK662" s="138" t="s">
        <v>1192</v>
      </c>
      <c r="EL662" s="138"/>
    </row>
    <row r="663" spans="4:142" ht="14.25" customHeight="1" x14ac:dyDescent="0.35">
      <c r="D663" s="90" t="s">
        <v>618</v>
      </c>
      <c r="E663" s="90"/>
      <c r="F663" s="90"/>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90"/>
      <c r="AK663" s="90"/>
      <c r="AL663" s="90"/>
      <c r="AM663" s="90"/>
      <c r="AN663" s="90"/>
      <c r="AO663" s="90"/>
      <c r="AP663" s="90"/>
      <c r="AQ663" s="7"/>
      <c r="AR663" s="7"/>
      <c r="AS663" s="7"/>
      <c r="AT663" s="7"/>
      <c r="AU663" s="7"/>
      <c r="ED663" s="138"/>
      <c r="EE663" s="138">
        <f>+S667</f>
        <v>64.180000000000007</v>
      </c>
      <c r="EF663" s="138">
        <f>+AA667</f>
        <v>14.18</v>
      </c>
      <c r="EG663" s="138">
        <f>+AI667</f>
        <v>3.73</v>
      </c>
      <c r="EH663" s="138" t="e">
        <f>+#REF!</f>
        <v>#REF!</v>
      </c>
      <c r="EI663" s="138">
        <f>+T674</f>
        <v>71.08</v>
      </c>
      <c r="EJ663" s="138">
        <f>+AD674</f>
        <v>20.62</v>
      </c>
      <c r="EK663" s="138">
        <f>+AO674</f>
        <v>8.31</v>
      </c>
      <c r="EL663" s="138"/>
    </row>
    <row r="664" spans="4:142" ht="14.25" customHeight="1" x14ac:dyDescent="0.35">
      <c r="D664" s="93"/>
      <c r="E664" s="93"/>
      <c r="F664" s="93"/>
      <c r="G664" s="93"/>
      <c r="H664" s="93"/>
      <c r="I664" s="93"/>
      <c r="J664" s="93"/>
      <c r="K664" s="93"/>
      <c r="L664" s="93"/>
      <c r="M664" s="93"/>
      <c r="N664" s="93"/>
      <c r="O664" s="93"/>
      <c r="P664" s="93"/>
      <c r="Q664" s="93"/>
      <c r="R664" s="93"/>
      <c r="S664" s="93"/>
      <c r="T664" s="93"/>
      <c r="U664" s="93"/>
      <c r="V664" s="93"/>
      <c r="W664" s="93"/>
      <c r="X664" s="93"/>
      <c r="Y664" s="93"/>
      <c r="Z664" s="93"/>
      <c r="AA664" s="93"/>
      <c r="AB664" s="93"/>
      <c r="AC664" s="93"/>
      <c r="AD664" s="93"/>
      <c r="AE664" s="93"/>
      <c r="AF664" s="93"/>
      <c r="AG664" s="93"/>
      <c r="AH664" s="93"/>
      <c r="AI664" s="93"/>
      <c r="AJ664" s="93"/>
      <c r="AK664" s="93"/>
      <c r="AL664" s="93"/>
      <c r="AM664" s="93"/>
      <c r="AN664" s="93"/>
      <c r="AO664" s="93"/>
      <c r="AP664" s="93"/>
      <c r="AQ664" s="7"/>
      <c r="AR664" s="7"/>
      <c r="AS664" s="7"/>
      <c r="AT664" s="7"/>
      <c r="AU664" s="7"/>
      <c r="ED664" s="138"/>
      <c r="EE664" s="138"/>
      <c r="EF664" s="138"/>
      <c r="EG664" s="138"/>
      <c r="EH664" s="138"/>
      <c r="EI664" s="138"/>
      <c r="EJ664" s="138"/>
      <c r="EK664" s="138"/>
      <c r="EL664" s="138"/>
    </row>
    <row r="665" spans="4:142" ht="14.25" customHeight="1" x14ac:dyDescent="0.35">
      <c r="D665" s="247" t="s">
        <v>606</v>
      </c>
      <c r="E665" s="248"/>
      <c r="F665" s="248"/>
      <c r="G665" s="248"/>
      <c r="H665" s="248"/>
      <c r="I665" s="248"/>
      <c r="J665" s="248"/>
      <c r="K665" s="248"/>
      <c r="L665" s="248"/>
      <c r="M665" s="248"/>
      <c r="N665" s="249"/>
      <c r="O665" s="381" t="s">
        <v>1188</v>
      </c>
      <c r="P665" s="382"/>
      <c r="Q665" s="382"/>
      <c r="R665" s="382"/>
      <c r="S665" s="382"/>
      <c r="T665" s="382"/>
      <c r="U665" s="382"/>
      <c r="V665" s="386"/>
      <c r="W665" s="567" t="s">
        <v>1189</v>
      </c>
      <c r="X665" s="567"/>
      <c r="Y665" s="567"/>
      <c r="Z665" s="567"/>
      <c r="AA665" s="567"/>
      <c r="AB665" s="567"/>
      <c r="AC665" s="567"/>
      <c r="AD665" s="568"/>
      <c r="AE665" s="566" t="s">
        <v>615</v>
      </c>
      <c r="AF665" s="567"/>
      <c r="AG665" s="567"/>
      <c r="AH665" s="567"/>
      <c r="AI665" s="567"/>
      <c r="AJ665" s="567"/>
      <c r="AK665" s="567"/>
      <c r="AL665" s="568"/>
      <c r="AM665" s="566" t="s">
        <v>1190</v>
      </c>
      <c r="AN665" s="567"/>
      <c r="AO665" s="567"/>
      <c r="AP665" s="567"/>
      <c r="ED665" s="138"/>
      <c r="EE665" s="138"/>
      <c r="EF665" s="138"/>
      <c r="EG665" s="138"/>
      <c r="EH665" s="138"/>
      <c r="EI665" s="138"/>
      <c r="EJ665" s="138"/>
      <c r="EK665" s="138"/>
      <c r="EL665" s="138"/>
    </row>
    <row r="666" spans="4:142" ht="14.25" customHeight="1" x14ac:dyDescent="0.35">
      <c r="D666" s="250"/>
      <c r="E666" s="251"/>
      <c r="F666" s="251"/>
      <c r="G666" s="251"/>
      <c r="H666" s="251"/>
      <c r="I666" s="251"/>
      <c r="J666" s="251"/>
      <c r="K666" s="251"/>
      <c r="L666" s="251"/>
      <c r="M666" s="251"/>
      <c r="N666" s="252"/>
      <c r="O666" s="381" t="s">
        <v>327</v>
      </c>
      <c r="P666" s="382"/>
      <c r="Q666" s="382"/>
      <c r="R666" s="386"/>
      <c r="S666" s="566" t="s">
        <v>180</v>
      </c>
      <c r="T666" s="567"/>
      <c r="U666" s="567"/>
      <c r="V666" s="568"/>
      <c r="W666" s="566" t="s">
        <v>327</v>
      </c>
      <c r="X666" s="567"/>
      <c r="Y666" s="567"/>
      <c r="Z666" s="568"/>
      <c r="AA666" s="566" t="s">
        <v>180</v>
      </c>
      <c r="AB666" s="567"/>
      <c r="AC666" s="567"/>
      <c r="AD666" s="568"/>
      <c r="AE666" s="566" t="s">
        <v>327</v>
      </c>
      <c r="AF666" s="567"/>
      <c r="AG666" s="567"/>
      <c r="AH666" s="568"/>
      <c r="AI666" s="566" t="s">
        <v>180</v>
      </c>
      <c r="AJ666" s="567"/>
      <c r="AK666" s="567"/>
      <c r="AL666" s="568"/>
      <c r="AM666" s="566" t="s">
        <v>327</v>
      </c>
      <c r="AN666" s="567"/>
      <c r="AO666" s="567"/>
      <c r="AP666" s="568"/>
    </row>
    <row r="667" spans="4:142" ht="14.25" customHeight="1" x14ac:dyDescent="0.35">
      <c r="D667" s="354">
        <v>1754</v>
      </c>
      <c r="E667" s="355"/>
      <c r="F667" s="355"/>
      <c r="G667" s="355"/>
      <c r="H667" s="355"/>
      <c r="I667" s="355"/>
      <c r="J667" s="355"/>
      <c r="K667" s="355"/>
      <c r="L667" s="355"/>
      <c r="M667" s="355"/>
      <c r="N667" s="356"/>
      <c r="O667" s="393">
        <v>86</v>
      </c>
      <c r="P667" s="394"/>
      <c r="Q667" s="394"/>
      <c r="R667" s="395"/>
      <c r="S667" s="686">
        <v>64.180000000000007</v>
      </c>
      <c r="T667" s="687"/>
      <c r="U667" s="687"/>
      <c r="V667" s="688"/>
      <c r="W667" s="443">
        <v>19</v>
      </c>
      <c r="X667" s="444"/>
      <c r="Y667" s="444"/>
      <c r="Z667" s="445"/>
      <c r="AA667" s="686">
        <v>14.18</v>
      </c>
      <c r="AB667" s="687"/>
      <c r="AC667" s="687"/>
      <c r="AD667" s="688"/>
      <c r="AE667" s="443">
        <v>5</v>
      </c>
      <c r="AF667" s="444"/>
      <c r="AG667" s="444"/>
      <c r="AH667" s="445"/>
      <c r="AI667" s="686">
        <v>3.73</v>
      </c>
      <c r="AJ667" s="687"/>
      <c r="AK667" s="687"/>
      <c r="AL667" s="688"/>
      <c r="AM667" s="443">
        <v>43</v>
      </c>
      <c r="AN667" s="444"/>
      <c r="AO667" s="444"/>
      <c r="AP667" s="445"/>
    </row>
    <row r="668" spans="4:142" ht="14.25" customHeight="1" x14ac:dyDescent="0.35">
      <c r="D668" s="89" t="s">
        <v>604</v>
      </c>
      <c r="E668" s="89"/>
      <c r="F668" s="89"/>
      <c r="G668" s="89"/>
      <c r="H668" s="89"/>
      <c r="I668" s="89"/>
      <c r="J668" s="89"/>
      <c r="K668" s="89"/>
      <c r="L668" s="89"/>
      <c r="M668" s="89"/>
      <c r="N668" s="89"/>
      <c r="O668" s="89"/>
      <c r="P668" s="89"/>
      <c r="Q668" s="89"/>
      <c r="R668" s="89"/>
      <c r="S668" s="89"/>
      <c r="T668" s="89"/>
      <c r="U668" s="89"/>
      <c r="V668" s="89"/>
      <c r="W668" s="89"/>
      <c r="X668" s="89"/>
      <c r="Y668" s="89"/>
      <c r="Z668" s="89"/>
      <c r="AA668" s="89"/>
      <c r="AB668" s="89"/>
      <c r="AC668" s="89"/>
      <c r="AD668" s="89"/>
      <c r="AE668" s="89"/>
      <c r="AF668" s="89"/>
      <c r="AG668" s="89"/>
      <c r="AH668" s="89"/>
      <c r="AI668" s="89"/>
      <c r="AJ668" s="89"/>
      <c r="AK668" s="89"/>
      <c r="AL668" s="89"/>
      <c r="AM668" s="89"/>
      <c r="AN668" s="89"/>
      <c r="AO668" s="89"/>
      <c r="AP668" s="89"/>
    </row>
    <row r="669" spans="4:142" ht="14.25" customHeight="1" x14ac:dyDescent="0.35"/>
    <row r="670" spans="4:142" ht="14.25" customHeight="1" x14ac:dyDescent="0.35">
      <c r="D670" s="90" t="s">
        <v>617</v>
      </c>
      <c r="E670" s="90"/>
      <c r="F670" s="90"/>
      <c r="G670" s="90"/>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90"/>
      <c r="AK670" s="90"/>
      <c r="AL670" s="90"/>
      <c r="AM670" s="90"/>
      <c r="AN670" s="90"/>
      <c r="AO670" s="90"/>
      <c r="AP670" s="90"/>
      <c r="AU670" s="7"/>
    </row>
    <row r="671" spans="4:142" ht="14.25" customHeight="1" x14ac:dyDescent="0.35">
      <c r="D671" s="93"/>
      <c r="E671" s="93"/>
      <c r="F671" s="93"/>
      <c r="G671" s="93"/>
      <c r="H671" s="93"/>
      <c r="I671" s="93"/>
      <c r="J671" s="93"/>
      <c r="K671" s="93"/>
      <c r="L671" s="93"/>
      <c r="M671" s="93"/>
      <c r="N671" s="93"/>
      <c r="O671" s="93"/>
      <c r="P671" s="93"/>
      <c r="Q671" s="93"/>
      <c r="R671" s="93"/>
      <c r="S671" s="93"/>
      <c r="T671" s="93"/>
      <c r="U671" s="93"/>
      <c r="V671" s="93"/>
      <c r="W671" s="93"/>
      <c r="X671" s="93"/>
      <c r="Y671" s="93"/>
      <c r="Z671" s="93"/>
      <c r="AA671" s="93"/>
      <c r="AB671" s="93"/>
      <c r="AC671" s="93"/>
      <c r="AD671" s="93"/>
      <c r="AE671" s="93"/>
      <c r="AF671" s="93"/>
      <c r="AG671" s="93"/>
      <c r="AH671" s="93"/>
      <c r="AI671" s="93"/>
      <c r="AJ671" s="93"/>
      <c r="AK671" s="93"/>
      <c r="AL671" s="93"/>
      <c r="AM671" s="93"/>
      <c r="AN671" s="93"/>
      <c r="AO671" s="93"/>
      <c r="AP671" s="93"/>
      <c r="AU671" s="7"/>
      <c r="AZ671" s="669"/>
      <c r="BA671" s="669"/>
      <c r="BB671" s="669"/>
      <c r="BC671" s="669"/>
      <c r="BD671" s="669"/>
      <c r="BE671" s="669"/>
      <c r="BF671" s="669"/>
      <c r="BG671" s="669"/>
      <c r="BH671" s="669"/>
      <c r="BI671" s="669"/>
      <c r="BJ671" s="669"/>
      <c r="BK671" s="669"/>
      <c r="BL671" s="669"/>
      <c r="BM671" s="669"/>
      <c r="BN671" s="669"/>
      <c r="BO671" s="669"/>
    </row>
    <row r="672" spans="4:142" ht="14.25" customHeight="1" x14ac:dyDescent="0.35">
      <c r="D672" s="247" t="s">
        <v>606</v>
      </c>
      <c r="E672" s="248"/>
      <c r="F672" s="248"/>
      <c r="G672" s="248"/>
      <c r="H672" s="248"/>
      <c r="I672" s="248"/>
      <c r="J672" s="248"/>
      <c r="K672" s="248"/>
      <c r="L672" s="248"/>
      <c r="M672" s="248"/>
      <c r="N672" s="249"/>
      <c r="O672" s="381" t="s">
        <v>1191</v>
      </c>
      <c r="P672" s="382"/>
      <c r="Q672" s="382"/>
      <c r="R672" s="382"/>
      <c r="S672" s="382"/>
      <c r="T672" s="382"/>
      <c r="U672" s="382"/>
      <c r="V672" s="382"/>
      <c r="W672" s="382"/>
      <c r="X672" s="386"/>
      <c r="Y672" s="566" t="s">
        <v>616</v>
      </c>
      <c r="Z672" s="567"/>
      <c r="AA672" s="567"/>
      <c r="AB672" s="567"/>
      <c r="AC672" s="567"/>
      <c r="AD672" s="567"/>
      <c r="AE672" s="567"/>
      <c r="AF672" s="567"/>
      <c r="AG672" s="567"/>
      <c r="AH672" s="568"/>
      <c r="AI672" s="566" t="s">
        <v>1192</v>
      </c>
      <c r="AJ672" s="567"/>
      <c r="AK672" s="567"/>
      <c r="AL672" s="567"/>
      <c r="AM672" s="567"/>
      <c r="AN672" s="567"/>
      <c r="AO672" s="567"/>
      <c r="AP672" s="567"/>
      <c r="AZ672" s="669"/>
      <c r="BA672" s="669"/>
      <c r="BB672" s="669"/>
      <c r="BC672" s="669"/>
      <c r="BD672" s="669"/>
      <c r="BE672" s="669"/>
      <c r="BF672" s="669"/>
      <c r="BG672" s="669"/>
      <c r="BH672" s="669"/>
      <c r="BI672" s="669"/>
      <c r="BJ672" s="669"/>
      <c r="BK672" s="669"/>
      <c r="BL672" s="669"/>
      <c r="BM672" s="669"/>
      <c r="BN672" s="669"/>
      <c r="BO672" s="669"/>
    </row>
    <row r="673" spans="3:136" ht="14.25" customHeight="1" x14ac:dyDescent="0.35">
      <c r="D673" s="86"/>
      <c r="E673" s="87"/>
      <c r="F673" s="87"/>
      <c r="G673" s="87"/>
      <c r="H673" s="87"/>
      <c r="I673" s="87"/>
      <c r="J673" s="87"/>
      <c r="K673" s="87"/>
      <c r="L673" s="87"/>
      <c r="M673" s="87"/>
      <c r="N673" s="88"/>
      <c r="O673" s="381" t="s">
        <v>327</v>
      </c>
      <c r="P673" s="382"/>
      <c r="Q673" s="382"/>
      <c r="R673" s="382"/>
      <c r="S673" s="386"/>
      <c r="T673" s="566" t="s">
        <v>180</v>
      </c>
      <c r="U673" s="567"/>
      <c r="V673" s="567"/>
      <c r="W673" s="567"/>
      <c r="X673" s="568"/>
      <c r="Y673" s="566" t="s">
        <v>327</v>
      </c>
      <c r="Z673" s="567"/>
      <c r="AA673" s="567"/>
      <c r="AB673" s="567"/>
      <c r="AC673" s="568"/>
      <c r="AD673" s="566" t="s">
        <v>180</v>
      </c>
      <c r="AE673" s="567"/>
      <c r="AF673" s="567"/>
      <c r="AG673" s="567"/>
      <c r="AH673" s="568"/>
      <c r="AI673" s="566" t="s">
        <v>327</v>
      </c>
      <c r="AJ673" s="567"/>
      <c r="AK673" s="567"/>
      <c r="AL673" s="567"/>
      <c r="AM673" s="567"/>
      <c r="AN673" s="568"/>
      <c r="AO673" s="566" t="s">
        <v>180</v>
      </c>
      <c r="AP673" s="567"/>
      <c r="AZ673" s="777"/>
      <c r="BA673" s="777"/>
      <c r="BB673" s="777"/>
      <c r="BC673" s="777"/>
      <c r="BD673" s="562"/>
      <c r="BE673" s="562"/>
      <c r="BF673" s="562"/>
      <c r="BG673" s="562"/>
      <c r="BH673" s="777"/>
      <c r="BI673" s="777"/>
      <c r="BJ673" s="777"/>
      <c r="BK673" s="777"/>
      <c r="BL673" s="562"/>
      <c r="BM673" s="562"/>
      <c r="BN673" s="562"/>
      <c r="BO673" s="562"/>
    </row>
    <row r="674" spans="3:136" ht="14.25" customHeight="1" x14ac:dyDescent="0.35">
      <c r="D674" s="357">
        <v>746</v>
      </c>
      <c r="E674" s="355"/>
      <c r="F674" s="355"/>
      <c r="G674" s="355"/>
      <c r="H674" s="355"/>
      <c r="I674" s="355"/>
      <c r="J674" s="355"/>
      <c r="K674" s="355"/>
      <c r="L674" s="355"/>
      <c r="M674" s="355"/>
      <c r="N674" s="356"/>
      <c r="O674" s="393">
        <v>231</v>
      </c>
      <c r="P674" s="394"/>
      <c r="Q674" s="394"/>
      <c r="R674" s="394"/>
      <c r="S674" s="395"/>
      <c r="T674" s="686">
        <v>71.08</v>
      </c>
      <c r="U674" s="687"/>
      <c r="V674" s="687"/>
      <c r="W674" s="687"/>
      <c r="X674" s="688"/>
      <c r="Y674" s="443">
        <v>67</v>
      </c>
      <c r="Z674" s="444"/>
      <c r="AA674" s="444"/>
      <c r="AB674" s="444"/>
      <c r="AC674" s="445"/>
      <c r="AD674" s="686">
        <v>20.62</v>
      </c>
      <c r="AE674" s="687"/>
      <c r="AF674" s="687"/>
      <c r="AG674" s="687"/>
      <c r="AH674" s="688"/>
      <c r="AI674" s="443">
        <v>27</v>
      </c>
      <c r="AJ674" s="444"/>
      <c r="AK674" s="444"/>
      <c r="AL674" s="444"/>
      <c r="AM674" s="444"/>
      <c r="AN674" s="445"/>
      <c r="AO674" s="684">
        <v>8.31</v>
      </c>
      <c r="AP674" s="685"/>
    </row>
    <row r="675" spans="3:136" ht="14.25" customHeight="1" x14ac:dyDescent="0.35">
      <c r="D675" s="89" t="s">
        <v>604</v>
      </c>
      <c r="E675" s="89"/>
      <c r="F675" s="89"/>
      <c r="G675" s="89"/>
      <c r="H675" s="89"/>
      <c r="I675" s="89"/>
      <c r="J675" s="89"/>
      <c r="K675" s="89"/>
      <c r="L675" s="89"/>
      <c r="M675" s="89"/>
      <c r="N675" s="89"/>
      <c r="O675" s="89"/>
      <c r="P675" s="89"/>
      <c r="Q675" s="89"/>
      <c r="R675" s="89"/>
      <c r="S675" s="89"/>
      <c r="T675" s="89"/>
      <c r="U675" s="89"/>
      <c r="V675" s="89"/>
      <c r="W675" s="89"/>
      <c r="X675" s="89"/>
      <c r="Y675" s="89"/>
      <c r="Z675" s="89"/>
      <c r="AA675" s="89"/>
      <c r="AB675" s="89"/>
      <c r="AC675" s="89"/>
      <c r="AD675" s="89"/>
      <c r="AE675" s="89"/>
      <c r="AF675" s="89"/>
      <c r="AG675" s="89"/>
      <c r="AH675" s="89"/>
      <c r="AI675" s="89"/>
      <c r="AJ675" s="89"/>
      <c r="AK675" s="89"/>
      <c r="AL675" s="89"/>
      <c r="AM675" s="89"/>
      <c r="AN675" s="89"/>
      <c r="AO675" s="89"/>
      <c r="AP675" s="89"/>
    </row>
    <row r="676" spans="3:136" ht="14.25" customHeight="1" x14ac:dyDescent="0.35">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row>
    <row r="677" spans="3:136" ht="14.25" customHeight="1" x14ac:dyDescent="0.35"/>
    <row r="678" spans="3:136" ht="14.25" customHeight="1" x14ac:dyDescent="0.35">
      <c r="D678" s="283" t="s">
        <v>328</v>
      </c>
      <c r="E678" s="283"/>
      <c r="F678" s="283"/>
      <c r="G678" s="283"/>
      <c r="H678" s="283"/>
      <c r="I678" s="283"/>
      <c r="J678" s="283"/>
      <c r="K678" s="283"/>
      <c r="L678" s="283"/>
      <c r="M678" s="283"/>
      <c r="N678" s="283"/>
      <c r="O678" s="283"/>
      <c r="P678" s="283"/>
      <c r="Q678" s="283"/>
      <c r="R678" s="283"/>
      <c r="S678" s="283"/>
      <c r="T678" s="283"/>
      <c r="U678" s="283"/>
      <c r="V678" s="283"/>
      <c r="W678" s="283"/>
      <c r="X678" s="283"/>
      <c r="Y678" s="283"/>
      <c r="Z678" s="283"/>
      <c r="AA678" s="283"/>
      <c r="AB678" s="283"/>
      <c r="AC678" s="283"/>
      <c r="AD678" s="283"/>
      <c r="AE678" s="283"/>
      <c r="AF678" s="283"/>
      <c r="AG678" s="283"/>
      <c r="AH678" s="283"/>
      <c r="AI678" s="283"/>
      <c r="AJ678" s="283"/>
      <c r="AK678" s="283"/>
      <c r="AL678" s="283"/>
      <c r="AM678" s="283"/>
      <c r="AN678" s="283"/>
      <c r="AO678" s="283"/>
      <c r="AP678" s="283"/>
      <c r="AQ678" s="283"/>
      <c r="AR678" s="283"/>
      <c r="AS678" s="283"/>
      <c r="AT678" s="283"/>
      <c r="AU678" s="283"/>
      <c r="AV678" s="283"/>
      <c r="AW678" s="283"/>
      <c r="AX678" s="283"/>
      <c r="AY678" s="283"/>
      <c r="AZ678" s="283"/>
      <c r="BA678" s="283"/>
      <c r="BB678" s="283"/>
      <c r="BC678" s="283"/>
      <c r="BD678" s="283"/>
      <c r="BE678" s="283"/>
      <c r="BF678" s="283"/>
      <c r="BG678" s="283"/>
      <c r="BH678" s="283"/>
      <c r="BI678" s="283"/>
      <c r="BJ678" s="283"/>
      <c r="BK678" s="283"/>
      <c r="BL678" s="283"/>
      <c r="BM678" s="283"/>
      <c r="BN678" s="283"/>
      <c r="BO678" s="283"/>
      <c r="BP678" s="283"/>
      <c r="BQ678" s="283"/>
      <c r="BR678" s="283"/>
      <c r="BS678" s="283"/>
      <c r="BT678" s="283"/>
      <c r="BU678" s="283"/>
      <c r="BV678" s="283"/>
      <c r="BW678" s="283"/>
      <c r="BX678" s="283"/>
      <c r="BY678" s="283"/>
      <c r="BZ678" s="283"/>
      <c r="CA678" s="283"/>
      <c r="CB678" s="283"/>
      <c r="CC678" s="283"/>
      <c r="CD678" s="283"/>
      <c r="CE678" s="283"/>
      <c r="CF678" s="283"/>
      <c r="CG678" s="283"/>
      <c r="CH678" s="283"/>
      <c r="CI678" s="283"/>
      <c r="CJ678" s="283"/>
    </row>
    <row r="679" spans="3:136" ht="14.25" customHeight="1" x14ac:dyDescent="0.35">
      <c r="D679" s="283"/>
      <c r="E679" s="283"/>
      <c r="F679" s="283"/>
      <c r="G679" s="283"/>
      <c r="H679" s="283"/>
      <c r="I679" s="283"/>
      <c r="J679" s="283"/>
      <c r="K679" s="283"/>
      <c r="L679" s="283"/>
      <c r="M679" s="283"/>
      <c r="N679" s="283"/>
      <c r="O679" s="283"/>
      <c r="P679" s="283"/>
      <c r="Q679" s="283"/>
      <c r="R679" s="283"/>
      <c r="S679" s="283"/>
      <c r="T679" s="283"/>
      <c r="U679" s="283"/>
      <c r="V679" s="283"/>
      <c r="W679" s="283"/>
      <c r="X679" s="283"/>
      <c r="Y679" s="283"/>
      <c r="Z679" s="283"/>
      <c r="AA679" s="283"/>
      <c r="AB679" s="283"/>
      <c r="AC679" s="283"/>
      <c r="AD679" s="283"/>
      <c r="AE679" s="283"/>
      <c r="AF679" s="283"/>
      <c r="AG679" s="283"/>
      <c r="AH679" s="283"/>
      <c r="AI679" s="283"/>
      <c r="AJ679" s="283"/>
      <c r="AK679" s="283"/>
      <c r="AL679" s="283"/>
      <c r="AM679" s="283"/>
      <c r="AN679" s="283"/>
      <c r="AO679" s="283"/>
      <c r="AP679" s="283"/>
      <c r="AQ679" s="283"/>
      <c r="AR679" s="283"/>
      <c r="AS679" s="283"/>
      <c r="AT679" s="283"/>
      <c r="AU679" s="283"/>
      <c r="AV679" s="283"/>
      <c r="AW679" s="283"/>
      <c r="AX679" s="283"/>
      <c r="AY679" s="283"/>
      <c r="AZ679" s="283"/>
      <c r="BA679" s="283"/>
      <c r="BB679" s="283"/>
      <c r="BC679" s="283"/>
      <c r="BD679" s="283"/>
      <c r="BE679" s="283"/>
      <c r="BF679" s="283"/>
      <c r="BG679" s="283"/>
      <c r="BH679" s="283"/>
      <c r="BI679" s="283"/>
      <c r="BJ679" s="283"/>
      <c r="BK679" s="283"/>
      <c r="BL679" s="283"/>
      <c r="BM679" s="283"/>
      <c r="BN679" s="283"/>
      <c r="BO679" s="283"/>
      <c r="BP679" s="283"/>
      <c r="BQ679" s="283"/>
      <c r="BR679" s="283"/>
      <c r="BS679" s="283"/>
      <c r="BT679" s="283"/>
      <c r="BU679" s="283"/>
      <c r="BV679" s="283"/>
      <c r="BW679" s="283"/>
      <c r="BX679" s="283"/>
      <c r="BY679" s="283"/>
      <c r="BZ679" s="283"/>
      <c r="CA679" s="283"/>
      <c r="CB679" s="283"/>
      <c r="CC679" s="283"/>
      <c r="CD679" s="283"/>
      <c r="CE679" s="283"/>
      <c r="CF679" s="283"/>
      <c r="CG679" s="283"/>
      <c r="CH679" s="283"/>
      <c r="CI679" s="283"/>
      <c r="CJ679" s="283"/>
    </row>
    <row r="680" spans="3:136" ht="14.25" customHeight="1" x14ac:dyDescent="0.35">
      <c r="EC680" s="109"/>
      <c r="ED680" s="109"/>
      <c r="EE680" s="109"/>
      <c r="EF680" s="109"/>
    </row>
    <row r="681" spans="3:136" ht="14.25" customHeight="1" x14ac:dyDescent="0.35">
      <c r="D681" s="90" t="s">
        <v>329</v>
      </c>
      <c r="E681" s="90"/>
      <c r="F681" s="90"/>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90"/>
      <c r="AK681" s="90"/>
      <c r="AL681" s="90"/>
      <c r="AM681" s="90"/>
      <c r="AN681" s="90"/>
      <c r="AO681" s="90"/>
      <c r="AP681" s="90"/>
      <c r="EC681" s="109"/>
      <c r="ED681" s="109"/>
      <c r="EE681" s="109"/>
      <c r="EF681" s="109"/>
    </row>
    <row r="682" spans="3:136" ht="14.25" customHeight="1" x14ac:dyDescent="0.35">
      <c r="D682" s="93"/>
      <c r="E682" s="93"/>
      <c r="F682" s="93"/>
      <c r="G682" s="93"/>
      <c r="H682" s="93"/>
      <c r="I682" s="93"/>
      <c r="J682" s="93"/>
      <c r="K682" s="93"/>
      <c r="L682" s="93"/>
      <c r="M682" s="93"/>
      <c r="N682" s="93"/>
      <c r="O682" s="93"/>
      <c r="P682" s="93"/>
      <c r="Q682" s="93"/>
      <c r="R682" s="93"/>
      <c r="S682" s="93"/>
      <c r="T682" s="93"/>
      <c r="U682" s="93"/>
      <c r="V682" s="93"/>
      <c r="W682" s="93"/>
      <c r="X682" s="93"/>
      <c r="Y682" s="93"/>
      <c r="Z682" s="93"/>
      <c r="AA682" s="93"/>
      <c r="AB682" s="93"/>
      <c r="AC682" s="93"/>
      <c r="AD682" s="93"/>
      <c r="AE682" s="93"/>
      <c r="AF682" s="93"/>
      <c r="AG682" s="93"/>
      <c r="AH682" s="93"/>
      <c r="AI682" s="93"/>
      <c r="AJ682" s="93"/>
      <c r="AK682" s="93"/>
      <c r="AL682" s="93"/>
      <c r="AM682" s="93"/>
      <c r="AN682" s="93"/>
      <c r="AO682" s="93"/>
      <c r="AP682" s="93"/>
      <c r="EC682" s="109"/>
      <c r="ED682" s="744" t="s">
        <v>335</v>
      </c>
      <c r="EE682" s="744"/>
      <c r="EF682" s="744"/>
    </row>
    <row r="683" spans="3:136" ht="14.25" customHeight="1" x14ac:dyDescent="0.35">
      <c r="D683" s="284" t="s">
        <v>333</v>
      </c>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6"/>
      <c r="AA683" s="611">
        <v>43070</v>
      </c>
      <c r="AB683" s="612"/>
      <c r="AC683" s="612"/>
      <c r="AD683" s="612"/>
      <c r="AE683" s="612"/>
      <c r="AF683" s="611">
        <v>43435</v>
      </c>
      <c r="AG683" s="612"/>
      <c r="AH683" s="612"/>
      <c r="AI683" s="612"/>
      <c r="AJ683" s="619"/>
      <c r="AK683" s="611">
        <v>44531</v>
      </c>
      <c r="AL683" s="612"/>
      <c r="AM683" s="612"/>
      <c r="AN683" s="612"/>
      <c r="AO683" s="612"/>
      <c r="AP683" s="612"/>
      <c r="EC683" s="109"/>
      <c r="ED683" s="166" t="s">
        <v>336</v>
      </c>
      <c r="EE683" s="166">
        <v>2017</v>
      </c>
      <c r="EF683" s="166">
        <v>2018</v>
      </c>
    </row>
    <row r="684" spans="3:136" ht="14.25" customHeight="1" x14ac:dyDescent="0.35">
      <c r="D684" s="287"/>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9"/>
      <c r="AA684" s="613"/>
      <c r="AB684" s="614"/>
      <c r="AC684" s="614"/>
      <c r="AD684" s="614"/>
      <c r="AE684" s="614"/>
      <c r="AF684" s="613"/>
      <c r="AG684" s="614"/>
      <c r="AH684" s="614"/>
      <c r="AI684" s="614"/>
      <c r="AJ684" s="620"/>
      <c r="AK684" s="613"/>
      <c r="AL684" s="614"/>
      <c r="AM684" s="614"/>
      <c r="AN684" s="614"/>
      <c r="AO684" s="614"/>
      <c r="AP684" s="614"/>
      <c r="EC684" s="109"/>
      <c r="ED684" s="109" t="s">
        <v>133</v>
      </c>
      <c r="EE684" s="109">
        <f>+AA695</f>
        <v>87.7</v>
      </c>
      <c r="EF684" s="109">
        <f>+AK695</f>
        <v>100</v>
      </c>
    </row>
    <row r="685" spans="3:136" ht="14.25" customHeight="1" x14ac:dyDescent="0.35">
      <c r="D685" s="424" t="s">
        <v>331</v>
      </c>
      <c r="E685" s="425"/>
      <c r="F685" s="425"/>
      <c r="G685" s="425"/>
      <c r="H685" s="425"/>
      <c r="I685" s="425"/>
      <c r="J685" s="425"/>
      <c r="K685" s="425"/>
      <c r="L685" s="425"/>
      <c r="M685" s="425"/>
      <c r="N685" s="425"/>
      <c r="O685" s="425"/>
      <c r="P685" s="425"/>
      <c r="Q685" s="425"/>
      <c r="R685" s="425"/>
      <c r="S685" s="425"/>
      <c r="T685" s="425"/>
      <c r="U685" s="425"/>
      <c r="V685" s="425"/>
      <c r="W685" s="425"/>
      <c r="X685" s="425"/>
      <c r="Y685" s="425"/>
      <c r="Z685" s="426"/>
      <c r="AA685" s="415">
        <v>22480</v>
      </c>
      <c r="AB685" s="416"/>
      <c r="AC685" s="416"/>
      <c r="AD685" s="416"/>
      <c r="AE685" s="416"/>
      <c r="AF685" s="415">
        <v>21512</v>
      </c>
      <c r="AG685" s="416"/>
      <c r="AH685" s="416"/>
      <c r="AI685" s="416"/>
      <c r="AJ685" s="417"/>
      <c r="AK685" s="606">
        <v>24036</v>
      </c>
      <c r="AL685" s="607"/>
      <c r="AM685" s="607"/>
      <c r="AN685" s="607"/>
      <c r="AO685" s="607"/>
      <c r="AP685" s="607"/>
      <c r="EC685" s="109"/>
      <c r="ED685" s="109" t="s">
        <v>653</v>
      </c>
      <c r="EE685" s="109">
        <f>+AA696</f>
        <v>70.64</v>
      </c>
      <c r="EF685" s="109">
        <f>+AK696</f>
        <v>75.3</v>
      </c>
    </row>
    <row r="686" spans="3:136" ht="14.25" customHeight="1" x14ac:dyDescent="0.35">
      <c r="C686" s="863" t="s">
        <v>332</v>
      </c>
      <c r="D686" s="863"/>
      <c r="E686" s="863"/>
      <c r="F686" s="863"/>
      <c r="G686" s="863"/>
      <c r="H686" s="863"/>
      <c r="I686" s="863"/>
      <c r="J686" s="863"/>
      <c r="K686" s="863"/>
      <c r="L686" s="863"/>
      <c r="M686" s="863"/>
      <c r="N686" s="863"/>
      <c r="O686" s="863"/>
      <c r="P686" s="863"/>
      <c r="Q686" s="863"/>
      <c r="R686" s="863"/>
      <c r="S686" s="863"/>
      <c r="T686" s="863"/>
      <c r="U686" s="863"/>
      <c r="V686" s="863"/>
      <c r="W686" s="863"/>
      <c r="X686" s="863"/>
      <c r="Y686" s="863"/>
      <c r="Z686" s="864"/>
      <c r="AA686" s="415">
        <v>32225</v>
      </c>
      <c r="AB686" s="416"/>
      <c r="AC686" s="416"/>
      <c r="AD686" s="416"/>
      <c r="AE686" s="416"/>
      <c r="AF686" s="415">
        <v>32701</v>
      </c>
      <c r="AG686" s="416"/>
      <c r="AH686" s="416"/>
      <c r="AI686" s="416"/>
      <c r="AJ686" s="417"/>
      <c r="AK686" s="606">
        <v>32758</v>
      </c>
      <c r="AL686" s="607"/>
      <c r="AM686" s="607"/>
      <c r="AN686" s="607"/>
      <c r="AO686" s="607"/>
      <c r="AP686" s="607"/>
      <c r="EC686" s="109"/>
      <c r="ED686" s="109"/>
      <c r="EE686" s="109"/>
      <c r="EF686" s="109"/>
    </row>
    <row r="687" spans="3:136" ht="14.25" customHeight="1" x14ac:dyDescent="0.35">
      <c r="D687" s="424" t="s">
        <v>334</v>
      </c>
      <c r="E687" s="425"/>
      <c r="F687" s="425"/>
      <c r="G687" s="425"/>
      <c r="H687" s="425"/>
      <c r="I687" s="425"/>
      <c r="J687" s="425"/>
      <c r="K687" s="425"/>
      <c r="L687" s="425"/>
      <c r="M687" s="425"/>
      <c r="N687" s="425"/>
      <c r="O687" s="425"/>
      <c r="P687" s="425"/>
      <c r="Q687" s="425"/>
      <c r="R687" s="425"/>
      <c r="S687" s="425"/>
      <c r="T687" s="425"/>
      <c r="U687" s="425"/>
      <c r="V687" s="425"/>
      <c r="W687" s="425"/>
      <c r="X687" s="425"/>
      <c r="Y687" s="425"/>
      <c r="Z687" s="426"/>
      <c r="AA687" s="415">
        <v>667</v>
      </c>
      <c r="AB687" s="416"/>
      <c r="AC687" s="416"/>
      <c r="AD687" s="416"/>
      <c r="AE687" s="416"/>
      <c r="AF687" s="415">
        <v>651</v>
      </c>
      <c r="AG687" s="416"/>
      <c r="AH687" s="416"/>
      <c r="AI687" s="416"/>
      <c r="AJ687" s="417"/>
      <c r="AK687" s="606">
        <v>647</v>
      </c>
      <c r="AL687" s="607"/>
      <c r="AM687" s="607"/>
      <c r="AN687" s="607"/>
      <c r="AO687" s="607"/>
      <c r="AP687" s="607"/>
      <c r="EC687" s="109"/>
      <c r="ED687" s="109"/>
      <c r="EE687" s="109"/>
      <c r="EF687" s="109"/>
    </row>
    <row r="688" spans="3:136" ht="14.25" customHeight="1" x14ac:dyDescent="0.35">
      <c r="D688" s="424" t="s">
        <v>330</v>
      </c>
      <c r="E688" s="425"/>
      <c r="F688" s="425"/>
      <c r="G688" s="425"/>
      <c r="H688" s="425"/>
      <c r="I688" s="425"/>
      <c r="J688" s="425"/>
      <c r="K688" s="425"/>
      <c r="L688" s="425"/>
      <c r="M688" s="425"/>
      <c r="N688" s="425"/>
      <c r="O688" s="425"/>
      <c r="P688" s="425"/>
      <c r="Q688" s="425"/>
      <c r="R688" s="425"/>
      <c r="S688" s="425"/>
      <c r="T688" s="425"/>
      <c r="U688" s="425"/>
      <c r="V688" s="425"/>
      <c r="W688" s="425"/>
      <c r="X688" s="425"/>
      <c r="Y688" s="425"/>
      <c r="Z688" s="426"/>
      <c r="AA688" s="415">
        <v>55372</v>
      </c>
      <c r="AB688" s="416"/>
      <c r="AC688" s="416"/>
      <c r="AD688" s="416"/>
      <c r="AE688" s="416"/>
      <c r="AF688" s="415">
        <v>54864</v>
      </c>
      <c r="AG688" s="416"/>
      <c r="AH688" s="416"/>
      <c r="AI688" s="416"/>
      <c r="AJ688" s="417"/>
      <c r="AK688" s="606">
        <f>SUM(AK685:AP687)</f>
        <v>57441</v>
      </c>
      <c r="AL688" s="607"/>
      <c r="AM688" s="607"/>
      <c r="AN688" s="607"/>
      <c r="AO688" s="607"/>
      <c r="AP688" s="607"/>
      <c r="EC688" s="109"/>
      <c r="ED688" s="109"/>
      <c r="EE688" s="109"/>
      <c r="EF688" s="109"/>
    </row>
    <row r="689" spans="1:139" ht="14.25" customHeight="1" x14ac:dyDescent="0.35">
      <c r="D689" s="89" t="s">
        <v>338</v>
      </c>
      <c r="E689" s="89"/>
      <c r="F689" s="89"/>
      <c r="G689" s="89"/>
      <c r="H689" s="89"/>
      <c r="I689" s="89"/>
      <c r="J689" s="89"/>
      <c r="K689" s="89"/>
      <c r="L689" s="89"/>
      <c r="M689" s="89"/>
      <c r="N689" s="89"/>
      <c r="O689" s="89"/>
      <c r="P689" s="89"/>
      <c r="Q689" s="89"/>
      <c r="R689" s="89"/>
      <c r="S689" s="89"/>
      <c r="T689" s="89"/>
      <c r="U689" s="89"/>
      <c r="V689" s="89"/>
      <c r="W689" s="89"/>
      <c r="X689" s="89"/>
      <c r="Y689" s="89"/>
      <c r="Z689" s="89"/>
      <c r="AA689" s="89"/>
      <c r="AB689" s="89"/>
      <c r="AC689" s="89"/>
      <c r="AD689" s="89"/>
      <c r="AE689" s="89"/>
      <c r="AF689" s="89"/>
      <c r="AG689" s="89"/>
      <c r="AH689" s="89"/>
      <c r="AI689" s="89"/>
      <c r="AJ689" s="89"/>
      <c r="AK689" s="89"/>
      <c r="AL689" s="89"/>
      <c r="AM689" s="89"/>
      <c r="AN689" s="89"/>
      <c r="AO689" s="89"/>
      <c r="AP689" s="89"/>
      <c r="AS689" s="206">
        <v>2017</v>
      </c>
      <c r="AT689" s="210">
        <v>70.64</v>
      </c>
      <c r="EC689" s="109"/>
      <c r="ED689" s="109"/>
      <c r="EE689" s="109"/>
      <c r="EF689" s="109"/>
    </row>
    <row r="690" spans="1:139" ht="14.25" customHeight="1" x14ac:dyDescent="0.35">
      <c r="AS690" s="206">
        <v>2020</v>
      </c>
      <c r="AT690" s="210">
        <v>69.64</v>
      </c>
    </row>
    <row r="691" spans="1:139" ht="14.25" customHeight="1" x14ac:dyDescent="0.35">
      <c r="D691" s="90" t="s">
        <v>337</v>
      </c>
      <c r="E691" s="90"/>
      <c r="F691" s="90"/>
      <c r="G691" s="90"/>
      <c r="H691" s="90"/>
      <c r="I691" s="90"/>
      <c r="J691" s="90"/>
      <c r="K691" s="90"/>
      <c r="L691" s="90"/>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0"/>
      <c r="AK691" s="90"/>
      <c r="AL691" s="90"/>
      <c r="AM691" s="90"/>
      <c r="AN691" s="90"/>
      <c r="AO691" s="90"/>
      <c r="AP691" s="90"/>
      <c r="AS691" s="206">
        <v>2021</v>
      </c>
      <c r="AT691" s="210">
        <v>75.3</v>
      </c>
    </row>
    <row r="692" spans="1:139" ht="14.25" customHeight="1" x14ac:dyDescent="0.35">
      <c r="D692" s="93"/>
      <c r="E692" s="93"/>
      <c r="F692" s="93"/>
      <c r="G692" s="93"/>
      <c r="H692" s="93"/>
      <c r="I692" s="93"/>
      <c r="J692" s="93"/>
      <c r="K692" s="93"/>
      <c r="L692" s="93"/>
      <c r="M692" s="93"/>
      <c r="N692" s="93"/>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c r="AO692" s="93"/>
      <c r="AP692" s="93"/>
      <c r="AS692" s="210"/>
      <c r="AT692" s="210"/>
    </row>
    <row r="693" spans="1:139" ht="14.25" customHeight="1" x14ac:dyDescent="0.35">
      <c r="D693" s="418" t="s">
        <v>336</v>
      </c>
      <c r="E693" s="419"/>
      <c r="F693" s="419"/>
      <c r="G693" s="419"/>
      <c r="H693" s="419"/>
      <c r="I693" s="419"/>
      <c r="J693" s="419"/>
      <c r="K693" s="419"/>
      <c r="L693" s="419"/>
      <c r="M693" s="419"/>
      <c r="N693" s="419"/>
      <c r="O693" s="419"/>
      <c r="P693" s="419"/>
      <c r="Q693" s="419"/>
      <c r="R693" s="419"/>
      <c r="S693" s="419"/>
      <c r="T693" s="419"/>
      <c r="U693" s="419"/>
      <c r="V693" s="419"/>
      <c r="W693" s="419"/>
      <c r="X693" s="419"/>
      <c r="Y693" s="419"/>
      <c r="Z693" s="420"/>
      <c r="AA693" s="611">
        <v>43070</v>
      </c>
      <c r="AB693" s="612"/>
      <c r="AC693" s="612"/>
      <c r="AD693" s="612"/>
      <c r="AE693" s="619"/>
      <c r="AF693" s="612">
        <v>44166</v>
      </c>
      <c r="AG693" s="612"/>
      <c r="AH693" s="612"/>
      <c r="AI693" s="612"/>
      <c r="AJ693" s="619"/>
      <c r="AK693" s="611">
        <v>44531</v>
      </c>
      <c r="AL693" s="612"/>
      <c r="AM693" s="612"/>
      <c r="AN693" s="612"/>
      <c r="AO693" s="612"/>
      <c r="AP693" s="612"/>
    </row>
    <row r="694" spans="1:139" ht="14.25" customHeight="1" x14ac:dyDescent="0.35">
      <c r="D694" s="421"/>
      <c r="E694" s="422"/>
      <c r="F694" s="422"/>
      <c r="G694" s="422"/>
      <c r="H694" s="422"/>
      <c r="I694" s="422"/>
      <c r="J694" s="422"/>
      <c r="K694" s="422"/>
      <c r="L694" s="422"/>
      <c r="M694" s="422"/>
      <c r="N694" s="422"/>
      <c r="O694" s="422"/>
      <c r="P694" s="422"/>
      <c r="Q694" s="422"/>
      <c r="R694" s="422"/>
      <c r="S694" s="422"/>
      <c r="T694" s="422"/>
      <c r="U694" s="422"/>
      <c r="V694" s="422"/>
      <c r="W694" s="422"/>
      <c r="X694" s="422"/>
      <c r="Y694" s="422"/>
      <c r="Z694" s="423"/>
      <c r="AA694" s="613"/>
      <c r="AB694" s="614"/>
      <c r="AC694" s="614"/>
      <c r="AD694" s="614"/>
      <c r="AE694" s="620"/>
      <c r="AF694" s="614"/>
      <c r="AG694" s="614"/>
      <c r="AH694" s="614"/>
      <c r="AI694" s="614"/>
      <c r="AJ694" s="620"/>
      <c r="AK694" s="613"/>
      <c r="AL694" s="614"/>
      <c r="AM694" s="614"/>
      <c r="AN694" s="614"/>
      <c r="AO694" s="614"/>
      <c r="AP694" s="614"/>
    </row>
    <row r="695" spans="1:139" ht="14.25" customHeight="1" x14ac:dyDescent="0.35">
      <c r="C695" s="865" t="s">
        <v>133</v>
      </c>
      <c r="D695" s="865"/>
      <c r="E695" s="865"/>
      <c r="F695" s="865"/>
      <c r="G695" s="865"/>
      <c r="H695" s="865"/>
      <c r="I695" s="865"/>
      <c r="J695" s="865"/>
      <c r="K695" s="865"/>
      <c r="L695" s="865"/>
      <c r="M695" s="865"/>
      <c r="N695" s="865"/>
      <c r="O695" s="865"/>
      <c r="P695" s="865"/>
      <c r="Q695" s="865"/>
      <c r="R695" s="865"/>
      <c r="S695" s="865"/>
      <c r="T695" s="865"/>
      <c r="U695" s="865"/>
      <c r="V695" s="865"/>
      <c r="W695" s="865"/>
      <c r="X695" s="865"/>
      <c r="Y695" s="865"/>
      <c r="Z695" s="866"/>
      <c r="AA695" s="424">
        <v>87.7</v>
      </c>
      <c r="AB695" s="425"/>
      <c r="AC695" s="425"/>
      <c r="AD695" s="425"/>
      <c r="AE695" s="425"/>
      <c r="AF695" s="425">
        <v>89.22</v>
      </c>
      <c r="AG695" s="425"/>
      <c r="AH695" s="425"/>
      <c r="AI695" s="425"/>
      <c r="AJ695" s="426"/>
      <c r="AK695" s="424">
        <v>100</v>
      </c>
      <c r="AL695" s="425"/>
      <c r="AM695" s="425"/>
      <c r="AN695" s="425"/>
      <c r="AO695" s="425"/>
      <c r="AP695" s="425"/>
    </row>
    <row r="696" spans="1:139" ht="14.25" customHeight="1" x14ac:dyDescent="0.35">
      <c r="C696" s="865" t="s">
        <v>848</v>
      </c>
      <c r="D696" s="865"/>
      <c r="E696" s="865"/>
      <c r="F696" s="865"/>
      <c r="G696" s="865"/>
      <c r="H696" s="865"/>
      <c r="I696" s="865"/>
      <c r="J696" s="865"/>
      <c r="K696" s="865"/>
      <c r="L696" s="865"/>
      <c r="M696" s="865"/>
      <c r="N696" s="865"/>
      <c r="O696" s="865"/>
      <c r="P696" s="865"/>
      <c r="Q696" s="865"/>
      <c r="R696" s="865"/>
      <c r="S696" s="865"/>
      <c r="T696" s="865"/>
      <c r="U696" s="865"/>
      <c r="V696" s="865"/>
      <c r="W696" s="865"/>
      <c r="X696" s="865"/>
      <c r="Y696" s="865"/>
      <c r="Z696" s="866"/>
      <c r="AA696" s="424">
        <v>70.64</v>
      </c>
      <c r="AB696" s="425"/>
      <c r="AC696" s="425"/>
      <c r="AD696" s="425"/>
      <c r="AE696" s="425"/>
      <c r="AF696" s="425">
        <v>69.64</v>
      </c>
      <c r="AG696" s="425"/>
      <c r="AH696" s="425"/>
      <c r="AI696" s="425"/>
      <c r="AJ696" s="426"/>
      <c r="AK696" s="617">
        <v>75.3</v>
      </c>
      <c r="AL696" s="618"/>
      <c r="AM696" s="618"/>
      <c r="AN696" s="618"/>
      <c r="AO696" s="618"/>
      <c r="AP696" s="618"/>
    </row>
    <row r="697" spans="1:139" ht="14.25" customHeight="1" x14ac:dyDescent="0.35">
      <c r="D697" s="89" t="s">
        <v>339</v>
      </c>
      <c r="E697" s="89"/>
      <c r="F697" s="89"/>
      <c r="G697" s="89"/>
      <c r="H697" s="89"/>
      <c r="I697" s="89"/>
      <c r="J697" s="89"/>
      <c r="K697" s="89"/>
      <c r="L697" s="89"/>
      <c r="M697" s="89"/>
      <c r="N697" s="89"/>
      <c r="O697" s="89"/>
      <c r="P697" s="89"/>
      <c r="Q697" s="89"/>
      <c r="R697" s="89"/>
      <c r="S697" s="89"/>
      <c r="T697" s="89"/>
      <c r="U697" s="89"/>
      <c r="V697" s="89"/>
      <c r="W697" s="89"/>
      <c r="X697" s="89"/>
      <c r="Y697" s="89"/>
      <c r="Z697" s="89"/>
      <c r="AA697" s="89"/>
      <c r="AB697" s="89"/>
      <c r="AC697" s="89"/>
      <c r="AD697" s="89"/>
      <c r="AE697" s="89"/>
      <c r="AF697" s="89"/>
      <c r="AG697" s="89"/>
      <c r="AH697" s="89"/>
      <c r="AI697" s="89"/>
      <c r="AJ697" s="89"/>
      <c r="AK697" s="89"/>
      <c r="AL697" s="89"/>
      <c r="AM697" s="89"/>
      <c r="AN697" s="89"/>
      <c r="AO697" s="89"/>
      <c r="AP697" s="89"/>
    </row>
    <row r="698" spans="1:139" ht="14.25" customHeight="1" x14ac:dyDescent="0.35"/>
    <row r="699" spans="1:139" ht="14.25" customHeight="1" x14ac:dyDescent="0.35">
      <c r="A699" s="99"/>
      <c r="B699" s="99"/>
      <c r="C699" s="99"/>
      <c r="D699" s="99"/>
      <c r="E699" s="99"/>
      <c r="F699" s="99"/>
      <c r="G699" s="99"/>
      <c r="H699" s="99"/>
      <c r="I699" s="99"/>
      <c r="J699" s="99"/>
      <c r="K699" s="99"/>
      <c r="L699" s="99"/>
      <c r="M699" s="99"/>
      <c r="N699" s="99"/>
      <c r="O699" s="99"/>
      <c r="P699" s="99"/>
      <c r="Q699" s="99"/>
      <c r="R699" s="99"/>
      <c r="S699" s="99"/>
      <c r="T699" s="99"/>
      <c r="U699" s="99"/>
      <c r="V699" s="99"/>
      <c r="W699" s="99"/>
      <c r="X699" s="99"/>
      <c r="Y699" s="99"/>
      <c r="Z699" s="99"/>
      <c r="AA699" s="99"/>
      <c r="AB699" s="99"/>
      <c r="AC699" s="99"/>
      <c r="AD699" s="99"/>
      <c r="AE699" s="99"/>
      <c r="AF699" s="99"/>
      <c r="AG699" s="99"/>
      <c r="AH699" s="99"/>
      <c r="AI699" s="99"/>
      <c r="AJ699" s="99"/>
      <c r="AK699" s="99"/>
      <c r="AL699" s="99"/>
      <c r="AM699" s="99"/>
      <c r="AN699" s="99"/>
      <c r="AO699" s="99"/>
      <c r="AP699" s="99"/>
      <c r="AQ699" s="99"/>
      <c r="AR699" s="99"/>
      <c r="AS699" s="99"/>
      <c r="AT699" s="99"/>
      <c r="AU699" s="99"/>
      <c r="AV699" s="99"/>
      <c r="AW699" s="99"/>
      <c r="AX699" s="99"/>
      <c r="AY699" s="99"/>
      <c r="AZ699" s="99"/>
      <c r="BA699" s="99"/>
      <c r="BB699" s="99"/>
      <c r="BC699" s="99"/>
      <c r="BD699" s="99"/>
      <c r="BE699" s="99"/>
      <c r="BF699" s="99"/>
      <c r="BG699" s="99"/>
      <c r="BH699" s="99"/>
      <c r="BI699" s="99"/>
      <c r="BJ699" s="99"/>
      <c r="BK699" s="99"/>
      <c r="BL699" s="99"/>
      <c r="BM699" s="99"/>
      <c r="BN699" s="99"/>
      <c r="BO699" s="99"/>
      <c r="BP699" s="99"/>
      <c r="BQ699" s="99"/>
      <c r="BR699" s="99"/>
      <c r="BS699" s="99"/>
      <c r="BT699" s="99"/>
      <c r="BU699" s="99"/>
      <c r="BV699" s="99"/>
      <c r="BW699" s="99"/>
      <c r="BX699" s="99"/>
      <c r="BY699" s="99"/>
      <c r="BZ699" s="99"/>
      <c r="CA699" s="99"/>
      <c r="CB699" s="99"/>
      <c r="CC699" s="99"/>
      <c r="CD699" s="99"/>
      <c r="CE699" s="99"/>
      <c r="CF699" s="99"/>
      <c r="CG699" s="99"/>
      <c r="CH699" s="99"/>
      <c r="CI699" s="99"/>
      <c r="CJ699" s="99"/>
    </row>
    <row r="700" spans="1:139" ht="14.25" customHeight="1" x14ac:dyDescent="0.35">
      <c r="A700" s="99"/>
      <c r="B700" s="99"/>
      <c r="C700" s="99"/>
      <c r="D700" s="99"/>
      <c r="E700" s="99"/>
      <c r="F700" s="99"/>
      <c r="G700" s="99"/>
      <c r="H700" s="99"/>
      <c r="I700" s="99"/>
      <c r="J700" s="99"/>
      <c r="K700" s="99"/>
      <c r="L700" s="99"/>
      <c r="M700" s="99"/>
      <c r="N700" s="99"/>
      <c r="O700" s="99"/>
      <c r="P700" s="99"/>
      <c r="Q700" s="99"/>
      <c r="R700" s="99"/>
      <c r="S700" s="99"/>
      <c r="T700" s="99"/>
      <c r="U700" s="99"/>
      <c r="V700" s="99"/>
      <c r="W700" s="99"/>
      <c r="X700" s="99"/>
      <c r="Y700" s="99"/>
      <c r="Z700" s="99"/>
      <c r="AA700" s="99"/>
      <c r="AB700" s="99"/>
      <c r="AC700" s="99"/>
      <c r="AD700" s="99"/>
      <c r="AE700" s="99"/>
      <c r="AF700" s="99"/>
      <c r="AG700" s="99"/>
      <c r="AH700" s="99"/>
      <c r="AI700" s="99"/>
      <c r="AJ700" s="99"/>
      <c r="AK700" s="99"/>
      <c r="AL700" s="99"/>
      <c r="AM700" s="99"/>
      <c r="AN700" s="99"/>
      <c r="AO700" s="99"/>
      <c r="AP700" s="99"/>
      <c r="AQ700" s="99"/>
      <c r="AR700" s="99"/>
      <c r="AS700" s="99"/>
      <c r="AT700" s="99"/>
      <c r="AU700" s="99"/>
      <c r="AV700" s="99"/>
      <c r="AW700" s="99"/>
      <c r="AX700" s="99"/>
      <c r="AY700" s="99"/>
      <c r="AZ700" s="99"/>
      <c r="BA700" s="99"/>
      <c r="BB700" s="99"/>
      <c r="BC700" s="99"/>
      <c r="BD700" s="99"/>
      <c r="BE700" s="99"/>
      <c r="BF700" s="99"/>
      <c r="BG700" s="99"/>
      <c r="BH700" s="99"/>
      <c r="BI700" s="99"/>
      <c r="BJ700" s="99"/>
      <c r="BK700" s="99"/>
      <c r="BL700" s="99"/>
      <c r="BM700" s="99"/>
      <c r="BN700" s="99"/>
      <c r="BO700" s="99"/>
      <c r="BP700" s="99"/>
      <c r="BQ700" s="99"/>
      <c r="BR700" s="99"/>
      <c r="BS700" s="99"/>
      <c r="BT700" s="99"/>
      <c r="BU700" s="99"/>
      <c r="BV700" s="99"/>
      <c r="BW700" s="99"/>
      <c r="BX700" s="99"/>
      <c r="BY700" s="99"/>
      <c r="BZ700" s="99"/>
      <c r="CA700" s="99"/>
      <c r="CB700" s="99"/>
      <c r="CC700" s="99"/>
      <c r="CD700" s="99"/>
      <c r="CE700" s="99"/>
      <c r="CF700" s="99"/>
      <c r="CG700" s="99"/>
      <c r="CH700" s="99"/>
      <c r="CI700" s="99"/>
      <c r="CJ700" s="99"/>
    </row>
    <row r="701" spans="1:139" ht="14.25" customHeight="1" x14ac:dyDescent="0.35"/>
    <row r="702" spans="1:139" ht="14.25" customHeight="1" x14ac:dyDescent="0.35">
      <c r="D702" s="293" t="s">
        <v>354</v>
      </c>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93"/>
      <c r="AI702" s="293"/>
      <c r="AJ702" s="293"/>
      <c r="AK702" s="293"/>
      <c r="AL702" s="293"/>
      <c r="AM702" s="293"/>
      <c r="AN702" s="293"/>
      <c r="AO702" s="293"/>
      <c r="AP702" s="293"/>
      <c r="AQ702" s="293"/>
      <c r="AR702" s="293"/>
      <c r="AS702" s="293"/>
      <c r="AT702" s="293"/>
      <c r="AU702" s="293"/>
      <c r="AV702" s="293"/>
      <c r="AW702" s="293"/>
      <c r="AX702" s="293"/>
      <c r="AY702" s="293"/>
      <c r="AZ702" s="293"/>
      <c r="BA702" s="293"/>
    </row>
    <row r="703" spans="1:139" ht="14.25" customHeight="1" x14ac:dyDescent="0.35">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93"/>
      <c r="AI703" s="293"/>
      <c r="AJ703" s="293"/>
      <c r="AK703" s="293"/>
      <c r="AL703" s="293"/>
      <c r="AM703" s="293"/>
      <c r="AN703" s="293"/>
      <c r="AO703" s="293"/>
      <c r="AP703" s="293"/>
      <c r="AQ703" s="293"/>
      <c r="AR703" s="293"/>
      <c r="AS703" s="293"/>
      <c r="AT703" s="293"/>
      <c r="AU703" s="293"/>
      <c r="AV703" s="293"/>
      <c r="AW703" s="293"/>
      <c r="AX703" s="293"/>
      <c r="AY703" s="293"/>
      <c r="AZ703" s="293"/>
      <c r="BA703" s="293"/>
      <c r="EC703" s="109"/>
      <c r="ED703" s="109"/>
      <c r="EE703" s="109"/>
      <c r="EF703" s="109"/>
      <c r="EG703" s="109"/>
      <c r="EH703" s="109"/>
      <c r="EI703" s="109"/>
    </row>
    <row r="704" spans="1:139" ht="14.25" customHeight="1" x14ac:dyDescent="0.35">
      <c r="D704" s="867" t="s">
        <v>355</v>
      </c>
      <c r="E704" s="868"/>
      <c r="F704" s="868"/>
      <c r="G704" s="868"/>
      <c r="H704" s="868"/>
      <c r="I704" s="868"/>
      <c r="J704" s="868"/>
      <c r="K704" s="868"/>
      <c r="L704" s="868"/>
      <c r="M704" s="868"/>
      <c r="N704" s="868"/>
      <c r="O704" s="868"/>
      <c r="P704" s="868"/>
      <c r="Q704" s="869"/>
      <c r="R704" s="608" t="s">
        <v>358</v>
      </c>
      <c r="S704" s="609"/>
      <c r="T704" s="609"/>
      <c r="U704" s="609"/>
      <c r="V704" s="609"/>
      <c r="W704" s="609"/>
      <c r="X704" s="609"/>
      <c r="Y704" s="610"/>
      <c r="Z704" s="748" t="s">
        <v>362</v>
      </c>
      <c r="AA704" s="749"/>
      <c r="AB704" s="749"/>
      <c r="AC704" s="749"/>
      <c r="AD704" s="749"/>
      <c r="AE704" s="749"/>
      <c r="AF704" s="749"/>
      <c r="AG704" s="749"/>
      <c r="AH704" s="749"/>
      <c r="AI704" s="749"/>
      <c r="AJ704" s="749"/>
      <c r="AK704" s="749"/>
      <c r="AL704" s="750"/>
      <c r="AM704" s="748" t="s">
        <v>41</v>
      </c>
      <c r="AN704" s="749"/>
      <c r="AO704" s="749"/>
      <c r="AP704" s="749"/>
      <c r="AR704" s="711" t="s">
        <v>355</v>
      </c>
      <c r="AS704" s="711"/>
      <c r="AT704" s="711"/>
      <c r="AU704" s="711"/>
      <c r="AV704" s="711"/>
      <c r="AW704" s="711"/>
      <c r="AX704" s="711"/>
      <c r="AY704" s="711"/>
      <c r="AZ704" s="711"/>
      <c r="BA704" s="711"/>
      <c r="BB704" s="711"/>
      <c r="BC704" s="711"/>
      <c r="BD704" s="711"/>
      <c r="BE704" s="711"/>
      <c r="BF704" s="711"/>
      <c r="BG704" s="711"/>
      <c r="BH704" s="711" t="s">
        <v>358</v>
      </c>
      <c r="BI704" s="711"/>
      <c r="BJ704" s="711"/>
      <c r="BK704" s="711"/>
      <c r="BL704" s="711"/>
      <c r="BM704" s="711"/>
      <c r="BN704" s="711"/>
      <c r="BO704" s="711"/>
      <c r="BP704" s="755" t="s">
        <v>362</v>
      </c>
      <c r="BQ704" s="755"/>
      <c r="BR704" s="755"/>
      <c r="BS704" s="755"/>
      <c r="BT704" s="755"/>
      <c r="BU704" s="755"/>
      <c r="BV704" s="755"/>
      <c r="BW704" s="755"/>
      <c r="BX704" s="755"/>
      <c r="BY704" s="755"/>
      <c r="BZ704" s="755"/>
      <c r="CA704" s="755"/>
      <c r="CB704" s="755"/>
      <c r="CC704" s="755" t="s">
        <v>41</v>
      </c>
      <c r="CD704" s="755"/>
      <c r="CE704" s="755"/>
      <c r="CF704" s="755"/>
      <c r="CG704" s="755"/>
      <c r="CH704" s="755"/>
      <c r="CI704" s="755"/>
      <c r="CJ704" s="755"/>
      <c r="EC704" s="109"/>
      <c r="ED704" s="109"/>
      <c r="EE704" s="109"/>
      <c r="EF704" s="109"/>
      <c r="EG704" s="109"/>
      <c r="EH704" s="109"/>
      <c r="EI704" s="109"/>
    </row>
    <row r="705" spans="1:139" ht="14.25" customHeight="1" x14ac:dyDescent="0.35">
      <c r="D705" s="870"/>
      <c r="E705" s="871"/>
      <c r="F705" s="871"/>
      <c r="G705" s="871"/>
      <c r="H705" s="871"/>
      <c r="I705" s="871"/>
      <c r="J705" s="871"/>
      <c r="K705" s="871"/>
      <c r="L705" s="871"/>
      <c r="M705" s="871"/>
      <c r="N705" s="871"/>
      <c r="O705" s="871"/>
      <c r="P705" s="871"/>
      <c r="Q705" s="872"/>
      <c r="R705" s="608" t="s">
        <v>357</v>
      </c>
      <c r="S705" s="609"/>
      <c r="T705" s="609"/>
      <c r="U705" s="610"/>
      <c r="V705" s="608" t="s">
        <v>619</v>
      </c>
      <c r="W705" s="609"/>
      <c r="X705" s="609"/>
      <c r="Y705" s="610"/>
      <c r="Z705" s="608" t="s">
        <v>372</v>
      </c>
      <c r="AA705" s="609"/>
      <c r="AB705" s="609"/>
      <c r="AC705" s="610"/>
      <c r="AD705" s="608" t="s">
        <v>359</v>
      </c>
      <c r="AE705" s="609"/>
      <c r="AF705" s="610"/>
      <c r="AG705" s="608" t="s">
        <v>360</v>
      </c>
      <c r="AH705" s="609"/>
      <c r="AI705" s="610"/>
      <c r="AJ705" s="608" t="s">
        <v>361</v>
      </c>
      <c r="AK705" s="609"/>
      <c r="AL705" s="610"/>
      <c r="AM705" s="608" t="s">
        <v>119</v>
      </c>
      <c r="AN705" s="609"/>
      <c r="AO705" s="609"/>
      <c r="AP705" s="610"/>
      <c r="AR705" s="711"/>
      <c r="AS705" s="711"/>
      <c r="AT705" s="711"/>
      <c r="AU705" s="711"/>
      <c r="AV705" s="711"/>
      <c r="AW705" s="711"/>
      <c r="AX705" s="711"/>
      <c r="AY705" s="711"/>
      <c r="AZ705" s="711"/>
      <c r="BA705" s="711"/>
      <c r="BB705" s="711"/>
      <c r="BC705" s="711"/>
      <c r="BD705" s="711"/>
      <c r="BE705" s="711"/>
      <c r="BF705" s="711"/>
      <c r="BG705" s="711"/>
      <c r="BH705" s="711" t="s">
        <v>357</v>
      </c>
      <c r="BI705" s="711"/>
      <c r="BJ705" s="711"/>
      <c r="BK705" s="711"/>
      <c r="BL705" s="711" t="s">
        <v>619</v>
      </c>
      <c r="BM705" s="711"/>
      <c r="BN705" s="711"/>
      <c r="BO705" s="711"/>
      <c r="BP705" s="711" t="s">
        <v>372</v>
      </c>
      <c r="BQ705" s="711"/>
      <c r="BR705" s="711"/>
      <c r="BS705" s="711"/>
      <c r="BT705" s="711" t="s">
        <v>359</v>
      </c>
      <c r="BU705" s="711"/>
      <c r="BV705" s="711"/>
      <c r="BW705" s="711" t="s">
        <v>360</v>
      </c>
      <c r="BX705" s="711"/>
      <c r="BY705" s="711"/>
      <c r="BZ705" s="711" t="s">
        <v>361</v>
      </c>
      <c r="CA705" s="711"/>
      <c r="CB705" s="711"/>
      <c r="CC705" s="711" t="s">
        <v>119</v>
      </c>
      <c r="CD705" s="711"/>
      <c r="CE705" s="711"/>
      <c r="CF705" s="711"/>
      <c r="CG705" s="711" t="s">
        <v>120</v>
      </c>
      <c r="CH705" s="711"/>
      <c r="CI705" s="711"/>
      <c r="CJ705" s="711"/>
      <c r="EC705" s="109"/>
      <c r="ED705" s="109"/>
      <c r="EE705" s="109"/>
      <c r="EF705" s="109"/>
      <c r="EG705" s="109"/>
      <c r="EH705" s="109"/>
      <c r="EI705" s="109"/>
    </row>
    <row r="706" spans="1:139" ht="14.25" customHeight="1" x14ac:dyDescent="0.35">
      <c r="D706" s="440" t="s">
        <v>701</v>
      </c>
      <c r="E706" s="441"/>
      <c r="F706" s="441"/>
      <c r="G706" s="441"/>
      <c r="H706" s="441"/>
      <c r="I706" s="441"/>
      <c r="J706" s="441"/>
      <c r="K706" s="441"/>
      <c r="L706" s="441"/>
      <c r="M706" s="441"/>
      <c r="N706" s="441"/>
      <c r="O706" s="441"/>
      <c r="P706" s="441"/>
      <c r="Q706" s="442"/>
      <c r="R706" s="544"/>
      <c r="S706" s="545"/>
      <c r="T706" s="545"/>
      <c r="U706" s="546"/>
      <c r="V706" s="544" t="s">
        <v>976</v>
      </c>
      <c r="W706" s="545"/>
      <c r="X706" s="545"/>
      <c r="Y706" s="546"/>
      <c r="Z706" s="544">
        <v>59</v>
      </c>
      <c r="AA706" s="545"/>
      <c r="AB706" s="545"/>
      <c r="AC706" s="546"/>
      <c r="AD706" s="544">
        <v>357</v>
      </c>
      <c r="AE706" s="545"/>
      <c r="AF706" s="546"/>
      <c r="AG706" s="544">
        <v>479</v>
      </c>
      <c r="AH706" s="545"/>
      <c r="AI706" s="546"/>
      <c r="AJ706" s="544">
        <v>167</v>
      </c>
      <c r="AK706" s="545"/>
      <c r="AL706" s="546"/>
      <c r="AM706" s="544" t="s">
        <v>976</v>
      </c>
      <c r="AN706" s="545"/>
      <c r="AO706" s="545"/>
      <c r="AP706" s="546"/>
      <c r="AR706" s="603"/>
      <c r="AS706" s="603"/>
      <c r="AT706" s="603"/>
      <c r="AU706" s="603"/>
      <c r="AV706" s="603"/>
      <c r="AW706" s="603"/>
      <c r="AX706" s="603"/>
      <c r="AY706" s="603"/>
      <c r="AZ706" s="603"/>
      <c r="BA706" s="603"/>
      <c r="BB706" s="603"/>
      <c r="BC706" s="603"/>
      <c r="BD706" s="603"/>
      <c r="BE706" s="603"/>
      <c r="BF706" s="603"/>
      <c r="BG706" s="603"/>
      <c r="BH706" s="576"/>
      <c r="BI706" s="576"/>
      <c r="BJ706" s="576"/>
      <c r="BK706" s="576"/>
      <c r="BL706" s="576"/>
      <c r="BM706" s="576"/>
      <c r="BN706" s="576"/>
      <c r="BO706" s="576"/>
      <c r="BP706" s="576"/>
      <c r="BQ706" s="576"/>
      <c r="BR706" s="576"/>
      <c r="BS706" s="576"/>
      <c r="BT706" s="576"/>
      <c r="BU706" s="576"/>
      <c r="BV706" s="576"/>
      <c r="BW706" s="576"/>
      <c r="BX706" s="576"/>
      <c r="BY706" s="576"/>
      <c r="BZ706" s="576"/>
      <c r="CA706" s="576"/>
      <c r="CB706" s="576"/>
      <c r="CC706" s="576"/>
      <c r="CD706" s="576"/>
      <c r="CE706" s="576"/>
      <c r="CF706" s="576"/>
      <c r="CG706" s="576"/>
      <c r="CH706" s="576"/>
      <c r="CI706" s="576"/>
      <c r="CJ706" s="576"/>
      <c r="EC706" s="109"/>
      <c r="ED706" s="109"/>
      <c r="EE706" s="109"/>
      <c r="EF706" s="109"/>
      <c r="EG706" s="109"/>
      <c r="EH706" s="109"/>
      <c r="EI706" s="109"/>
    </row>
    <row r="707" spans="1:139" ht="14.25" customHeight="1" x14ac:dyDescent="0.35">
      <c r="D707" s="440" t="s">
        <v>1003</v>
      </c>
      <c r="E707" s="441"/>
      <c r="F707" s="441"/>
      <c r="G707" s="441"/>
      <c r="H707" s="441"/>
      <c r="I707" s="441"/>
      <c r="J707" s="441"/>
      <c r="K707" s="441"/>
      <c r="L707" s="441"/>
      <c r="M707" s="441"/>
      <c r="N707" s="441"/>
      <c r="O707" s="441"/>
      <c r="P707" s="441"/>
      <c r="Q707" s="442"/>
      <c r="R707" s="544"/>
      <c r="S707" s="545"/>
      <c r="T707" s="545"/>
      <c r="U707" s="546"/>
      <c r="V707" s="544" t="s">
        <v>976</v>
      </c>
      <c r="W707" s="545"/>
      <c r="X707" s="545"/>
      <c r="Y707" s="546"/>
      <c r="Z707" s="544">
        <v>44</v>
      </c>
      <c r="AA707" s="545"/>
      <c r="AB707" s="545"/>
      <c r="AC707" s="546"/>
      <c r="AD707" s="544">
        <v>241</v>
      </c>
      <c r="AE707" s="545"/>
      <c r="AF707" s="546"/>
      <c r="AG707" s="544">
        <v>318</v>
      </c>
      <c r="AH707" s="545"/>
      <c r="AI707" s="546"/>
      <c r="AJ707" s="544">
        <v>110</v>
      </c>
      <c r="AK707" s="545"/>
      <c r="AL707" s="546"/>
      <c r="AM707" s="544"/>
      <c r="AN707" s="545"/>
      <c r="AO707" s="545"/>
      <c r="AP707" s="546"/>
      <c r="AR707" s="603"/>
      <c r="AS707" s="603"/>
      <c r="AT707" s="603"/>
      <c r="AU707" s="603"/>
      <c r="AV707" s="603"/>
      <c r="AW707" s="603"/>
      <c r="AX707" s="603"/>
      <c r="AY707" s="603"/>
      <c r="AZ707" s="603"/>
      <c r="BA707" s="603"/>
      <c r="BB707" s="603"/>
      <c r="BC707" s="603"/>
      <c r="BD707" s="603"/>
      <c r="BE707" s="603"/>
      <c r="BF707" s="603"/>
      <c r="BG707" s="603"/>
      <c r="BH707" s="576"/>
      <c r="BI707" s="576"/>
      <c r="BJ707" s="576"/>
      <c r="BK707" s="576"/>
      <c r="BL707" s="576"/>
      <c r="BM707" s="576"/>
      <c r="BN707" s="576"/>
      <c r="BO707" s="576"/>
      <c r="BP707" s="576"/>
      <c r="BQ707" s="576"/>
      <c r="BR707" s="576"/>
      <c r="BS707" s="576"/>
      <c r="BT707" s="576"/>
      <c r="BU707" s="576"/>
      <c r="BV707" s="576"/>
      <c r="BW707" s="576"/>
      <c r="BX707" s="576"/>
      <c r="BY707" s="576"/>
      <c r="BZ707" s="576"/>
      <c r="CA707" s="576"/>
      <c r="CB707" s="576"/>
      <c r="CC707" s="576"/>
      <c r="CD707" s="576"/>
      <c r="CE707" s="576"/>
      <c r="CF707" s="576"/>
      <c r="CG707" s="576"/>
      <c r="CH707" s="576"/>
      <c r="CI707" s="576"/>
      <c r="CJ707" s="576"/>
      <c r="EC707" s="109"/>
      <c r="ED707" s="163" t="s">
        <v>367</v>
      </c>
      <c r="EE707" s="163" t="s">
        <v>365</v>
      </c>
      <c r="EF707" s="163" t="s">
        <v>366</v>
      </c>
      <c r="EG707" s="163" t="s">
        <v>361</v>
      </c>
      <c r="EH707" s="163" t="s">
        <v>117</v>
      </c>
      <c r="EI707" s="109"/>
    </row>
    <row r="708" spans="1:139" ht="14.25" customHeight="1" x14ac:dyDescent="0.35">
      <c r="D708" s="440" t="s">
        <v>1004</v>
      </c>
      <c r="E708" s="441"/>
      <c r="F708" s="441"/>
      <c r="G708" s="441"/>
      <c r="H708" s="441"/>
      <c r="I708" s="441"/>
      <c r="J708" s="441"/>
      <c r="K708" s="441"/>
      <c r="L708" s="441"/>
      <c r="M708" s="441"/>
      <c r="N708" s="441"/>
      <c r="O708" s="441"/>
      <c r="P708" s="441"/>
      <c r="Q708" s="442"/>
      <c r="R708" s="544"/>
      <c r="S708" s="545"/>
      <c r="T708" s="545"/>
      <c r="U708" s="546"/>
      <c r="V708" s="544" t="s">
        <v>976</v>
      </c>
      <c r="W708" s="545"/>
      <c r="X708" s="545"/>
      <c r="Y708" s="546"/>
      <c r="Z708" s="544">
        <v>44</v>
      </c>
      <c r="AA708" s="545"/>
      <c r="AB708" s="545"/>
      <c r="AC708" s="546"/>
      <c r="AD708" s="544">
        <v>190</v>
      </c>
      <c r="AE708" s="545"/>
      <c r="AF708" s="546"/>
      <c r="AG708" s="544">
        <v>219</v>
      </c>
      <c r="AH708" s="545"/>
      <c r="AI708" s="546"/>
      <c r="AJ708" s="544">
        <v>82</v>
      </c>
      <c r="AK708" s="545"/>
      <c r="AL708" s="546"/>
      <c r="AM708" s="544" t="s">
        <v>976</v>
      </c>
      <c r="AN708" s="545"/>
      <c r="AO708" s="545"/>
      <c r="AP708" s="546"/>
      <c r="AR708" s="603"/>
      <c r="AS708" s="603"/>
      <c r="AT708" s="603"/>
      <c r="AU708" s="603"/>
      <c r="AV708" s="603"/>
      <c r="AW708" s="603"/>
      <c r="AX708" s="603"/>
      <c r="AY708" s="603"/>
      <c r="AZ708" s="603"/>
      <c r="BA708" s="603"/>
      <c r="BB708" s="603"/>
      <c r="BC708" s="603"/>
      <c r="BD708" s="603"/>
      <c r="BE708" s="603"/>
      <c r="BF708" s="603"/>
      <c r="BG708" s="603"/>
      <c r="BH708" s="576"/>
      <c r="BI708" s="576"/>
      <c r="BJ708" s="576"/>
      <c r="BK708" s="576"/>
      <c r="BL708" s="576"/>
      <c r="BM708" s="576"/>
      <c r="BN708" s="576"/>
      <c r="BO708" s="576"/>
      <c r="BP708" s="576"/>
      <c r="BQ708" s="576"/>
      <c r="BR708" s="576"/>
      <c r="BS708" s="576"/>
      <c r="BT708" s="576"/>
      <c r="BU708" s="576"/>
      <c r="BV708" s="576"/>
      <c r="BW708" s="576"/>
      <c r="BX708" s="576"/>
      <c r="BY708" s="576"/>
      <c r="BZ708" s="576"/>
      <c r="CA708" s="576"/>
      <c r="CB708" s="576"/>
      <c r="CC708" s="576"/>
      <c r="CD708" s="576"/>
      <c r="CE708" s="576"/>
      <c r="CF708" s="576"/>
      <c r="CG708" s="576"/>
      <c r="CH708" s="576"/>
      <c r="CI708" s="576"/>
      <c r="CJ708" s="576"/>
      <c r="EC708" s="109"/>
      <c r="ED708" s="167">
        <f>+BP732</f>
        <v>1666</v>
      </c>
      <c r="EE708" s="167">
        <f>+BT732</f>
        <v>1</v>
      </c>
      <c r="EF708" s="167">
        <f>+BW732</f>
        <v>8038</v>
      </c>
      <c r="EG708" s="167">
        <f>+BZ732</f>
        <v>3044</v>
      </c>
      <c r="EH708" s="167">
        <f>SUM(ED708:EG708)</f>
        <v>12749</v>
      </c>
      <c r="EI708" s="109"/>
    </row>
    <row r="709" spans="1:139" ht="14.25" customHeight="1" x14ac:dyDescent="0.35">
      <c r="D709" s="440" t="s">
        <v>1005</v>
      </c>
      <c r="E709" s="441"/>
      <c r="F709" s="441"/>
      <c r="G709" s="441"/>
      <c r="H709" s="441"/>
      <c r="I709" s="441"/>
      <c r="J709" s="441"/>
      <c r="K709" s="441"/>
      <c r="L709" s="441"/>
      <c r="M709" s="441"/>
      <c r="N709" s="441"/>
      <c r="O709" s="441"/>
      <c r="P709" s="441"/>
      <c r="Q709" s="442"/>
      <c r="R709" s="544"/>
      <c r="S709" s="545"/>
      <c r="T709" s="545"/>
      <c r="U709" s="546"/>
      <c r="V709" s="544" t="s">
        <v>976</v>
      </c>
      <c r="W709" s="545"/>
      <c r="X709" s="545"/>
      <c r="Y709" s="546"/>
      <c r="Z709" s="544">
        <v>10</v>
      </c>
      <c r="AA709" s="545"/>
      <c r="AB709" s="545"/>
      <c r="AC709" s="546"/>
      <c r="AD709" s="544">
        <v>69</v>
      </c>
      <c r="AE709" s="545"/>
      <c r="AF709" s="546"/>
      <c r="AG709" s="544">
        <v>188</v>
      </c>
      <c r="AH709" s="545"/>
      <c r="AI709" s="546"/>
      <c r="AJ709" s="544">
        <v>83</v>
      </c>
      <c r="AK709" s="545"/>
      <c r="AL709" s="546"/>
      <c r="AM709" s="544" t="s">
        <v>976</v>
      </c>
      <c r="AN709" s="545"/>
      <c r="AO709" s="545"/>
      <c r="AP709" s="546"/>
      <c r="AR709" s="603"/>
      <c r="AS709" s="603"/>
      <c r="AT709" s="603"/>
      <c r="AU709" s="603"/>
      <c r="AV709" s="603"/>
      <c r="AW709" s="603"/>
      <c r="AX709" s="603"/>
      <c r="AY709" s="603"/>
      <c r="AZ709" s="603"/>
      <c r="BA709" s="603"/>
      <c r="BB709" s="603"/>
      <c r="BC709" s="603"/>
      <c r="BD709" s="603"/>
      <c r="BE709" s="603"/>
      <c r="BF709" s="603"/>
      <c r="BG709" s="603"/>
      <c r="BH709" s="576"/>
      <c r="BI709" s="576"/>
      <c r="BJ709" s="576"/>
      <c r="BK709" s="576"/>
      <c r="BL709" s="576"/>
      <c r="BM709" s="576"/>
      <c r="BN709" s="576"/>
      <c r="BO709" s="576"/>
      <c r="BP709" s="576"/>
      <c r="BQ709" s="576"/>
      <c r="BR709" s="576"/>
      <c r="BS709" s="576"/>
      <c r="BT709" s="576"/>
      <c r="BU709" s="576"/>
      <c r="BV709" s="576"/>
      <c r="BW709" s="576"/>
      <c r="BX709" s="576"/>
      <c r="BY709" s="576"/>
      <c r="BZ709" s="576"/>
      <c r="CA709" s="576"/>
      <c r="CB709" s="576"/>
      <c r="CC709" s="576"/>
      <c r="CD709" s="576"/>
      <c r="CE709" s="576"/>
      <c r="CF709" s="576"/>
      <c r="CG709" s="576"/>
      <c r="CH709" s="576"/>
      <c r="CI709" s="576"/>
      <c r="CJ709" s="576"/>
      <c r="EC709" s="109"/>
      <c r="ED709" s="168">
        <f>+ED708/$EH$708</f>
        <v>0.13067691583653621</v>
      </c>
      <c r="EE709" s="168">
        <f>+EE708/$EH$708</f>
        <v>7.8437524511726405E-5</v>
      </c>
      <c r="EF709" s="168">
        <f>+EF708/$EH$708</f>
        <v>0.6304808220252569</v>
      </c>
      <c r="EG709" s="168">
        <f>+EG708/$EH$708</f>
        <v>0.23876382461369519</v>
      </c>
      <c r="EH709" s="168"/>
      <c r="EI709" s="109"/>
    </row>
    <row r="710" spans="1:139" ht="14.25" customHeight="1" x14ac:dyDescent="0.35">
      <c r="D710" s="440" t="s">
        <v>1006</v>
      </c>
      <c r="E710" s="441"/>
      <c r="F710" s="441"/>
      <c r="G710" s="441"/>
      <c r="H710" s="441"/>
      <c r="I710" s="441"/>
      <c r="J710" s="441"/>
      <c r="K710" s="441"/>
      <c r="L710" s="441"/>
      <c r="M710" s="441"/>
      <c r="N710" s="441"/>
      <c r="O710" s="441"/>
      <c r="P710" s="441"/>
      <c r="Q710" s="442"/>
      <c r="R710" s="544"/>
      <c r="S710" s="545"/>
      <c r="T710" s="545"/>
      <c r="U710" s="546"/>
      <c r="V710" s="544" t="s">
        <v>976</v>
      </c>
      <c r="W710" s="545"/>
      <c r="X710" s="545"/>
      <c r="Y710" s="546"/>
      <c r="Z710" s="544">
        <v>52</v>
      </c>
      <c r="AA710" s="545"/>
      <c r="AB710" s="545"/>
      <c r="AC710" s="546"/>
      <c r="AD710" s="544">
        <v>330</v>
      </c>
      <c r="AE710" s="545"/>
      <c r="AF710" s="546"/>
      <c r="AG710" s="544">
        <v>188</v>
      </c>
      <c r="AH710" s="545"/>
      <c r="AI710" s="546"/>
      <c r="AJ710" s="544">
        <v>41</v>
      </c>
      <c r="AK710" s="545"/>
      <c r="AL710" s="546"/>
      <c r="AM710" s="544"/>
      <c r="AN710" s="545"/>
      <c r="AO710" s="545"/>
      <c r="AP710" s="546"/>
      <c r="AR710" s="603"/>
      <c r="AS710" s="603"/>
      <c r="AT710" s="603"/>
      <c r="AU710" s="603"/>
      <c r="AV710" s="603"/>
      <c r="AW710" s="603"/>
      <c r="AX710" s="603"/>
      <c r="AY710" s="603"/>
      <c r="AZ710" s="603"/>
      <c r="BA710" s="603"/>
      <c r="BB710" s="603"/>
      <c r="BC710" s="603"/>
      <c r="BD710" s="603"/>
      <c r="BE710" s="603"/>
      <c r="BF710" s="603"/>
      <c r="BG710" s="603"/>
      <c r="BH710" s="576"/>
      <c r="BI710" s="576"/>
      <c r="BJ710" s="576"/>
      <c r="BK710" s="576"/>
      <c r="BL710" s="576"/>
      <c r="BM710" s="576"/>
      <c r="BN710" s="576"/>
      <c r="BO710" s="576"/>
      <c r="BP710" s="576"/>
      <c r="BQ710" s="576"/>
      <c r="BR710" s="576"/>
      <c r="BS710" s="576"/>
      <c r="BT710" s="576"/>
      <c r="BU710" s="576"/>
      <c r="BV710" s="576"/>
      <c r="BW710" s="576"/>
      <c r="BX710" s="576"/>
      <c r="BY710" s="576"/>
      <c r="BZ710" s="576"/>
      <c r="CA710" s="576"/>
      <c r="CB710" s="576"/>
      <c r="CC710" s="576"/>
      <c r="CD710" s="576"/>
      <c r="CE710" s="576"/>
      <c r="CF710" s="576"/>
      <c r="CG710" s="576"/>
      <c r="CH710" s="576"/>
      <c r="CI710" s="576"/>
      <c r="CJ710" s="576"/>
      <c r="EC710" s="109"/>
      <c r="ED710" s="109"/>
      <c r="EE710" s="109"/>
      <c r="EF710" s="109"/>
      <c r="EG710" s="109"/>
      <c r="EH710" s="109"/>
      <c r="EI710" s="109"/>
    </row>
    <row r="711" spans="1:139" ht="14.25" customHeight="1" x14ac:dyDescent="0.35">
      <c r="D711" s="440" t="s">
        <v>1007</v>
      </c>
      <c r="E711" s="441"/>
      <c r="F711" s="441"/>
      <c r="G711" s="441"/>
      <c r="H711" s="441"/>
      <c r="I711" s="441"/>
      <c r="J711" s="441"/>
      <c r="K711" s="441"/>
      <c r="L711" s="441"/>
      <c r="M711" s="441"/>
      <c r="N711" s="441"/>
      <c r="O711" s="441"/>
      <c r="P711" s="441"/>
      <c r="Q711" s="442"/>
      <c r="R711" s="544"/>
      <c r="S711" s="545"/>
      <c r="T711" s="545"/>
      <c r="U711" s="546"/>
      <c r="V711" s="544" t="s">
        <v>976</v>
      </c>
      <c r="W711" s="545"/>
      <c r="X711" s="545"/>
      <c r="Y711" s="546"/>
      <c r="Z711" s="544">
        <v>100</v>
      </c>
      <c r="AA711" s="545"/>
      <c r="AB711" s="545"/>
      <c r="AC711" s="546"/>
      <c r="AD711" s="544">
        <v>490</v>
      </c>
      <c r="AE711" s="545"/>
      <c r="AF711" s="546"/>
      <c r="AG711" s="544">
        <v>299</v>
      </c>
      <c r="AH711" s="545"/>
      <c r="AI711" s="546"/>
      <c r="AJ711" s="544">
        <v>124</v>
      </c>
      <c r="AK711" s="545"/>
      <c r="AL711" s="546"/>
      <c r="AM711" s="544" t="s">
        <v>976</v>
      </c>
      <c r="AN711" s="545"/>
      <c r="AO711" s="545"/>
      <c r="AP711" s="546"/>
      <c r="AR711" s="603"/>
      <c r="AS711" s="603"/>
      <c r="AT711" s="603"/>
      <c r="AU711" s="603"/>
      <c r="AV711" s="603"/>
      <c r="AW711" s="603"/>
      <c r="AX711" s="603"/>
      <c r="AY711" s="603"/>
      <c r="AZ711" s="603"/>
      <c r="BA711" s="603"/>
      <c r="BB711" s="603"/>
      <c r="BC711" s="603"/>
      <c r="BD711" s="603"/>
      <c r="BE711" s="603"/>
      <c r="BF711" s="603"/>
      <c r="BG711" s="603"/>
      <c r="BH711" s="576"/>
      <c r="BI711" s="576"/>
      <c r="BJ711" s="576"/>
      <c r="BK711" s="576"/>
      <c r="BL711" s="576"/>
      <c r="BM711" s="576"/>
      <c r="BN711" s="576"/>
      <c r="BO711" s="576"/>
      <c r="BP711" s="576"/>
      <c r="BQ711" s="576"/>
      <c r="BR711" s="576"/>
      <c r="BS711" s="576"/>
      <c r="BT711" s="576"/>
      <c r="BU711" s="576"/>
      <c r="BV711" s="576"/>
      <c r="BW711" s="576"/>
      <c r="BX711" s="576"/>
      <c r="BY711" s="576"/>
      <c r="BZ711" s="576"/>
      <c r="CA711" s="576"/>
      <c r="CB711" s="576"/>
      <c r="CC711" s="576"/>
      <c r="CD711" s="576"/>
      <c r="CE711" s="576"/>
      <c r="CF711" s="576"/>
      <c r="CG711" s="576"/>
      <c r="CH711" s="576"/>
      <c r="CI711" s="576"/>
      <c r="CJ711" s="576"/>
      <c r="EC711" s="109"/>
      <c r="ED711" s="109"/>
      <c r="EE711" s="109"/>
      <c r="EF711" s="109"/>
      <c r="EG711" s="109"/>
      <c r="EH711" s="109"/>
      <c r="EI711" s="109"/>
    </row>
    <row r="712" spans="1:139" s="196" customFormat="1" ht="14.25" customHeight="1" x14ac:dyDescent="0.35">
      <c r="A712" s="2"/>
      <c r="B712" s="2"/>
      <c r="C712" s="2"/>
      <c r="D712" s="443" t="s">
        <v>1228</v>
      </c>
      <c r="E712" s="444"/>
      <c r="F712" s="444"/>
      <c r="G712" s="444"/>
      <c r="H712" s="444"/>
      <c r="I712" s="444"/>
      <c r="J712" s="444"/>
      <c r="K712" s="444"/>
      <c r="L712" s="444"/>
      <c r="M712" s="444"/>
      <c r="N712" s="444"/>
      <c r="O712" s="444"/>
      <c r="P712" s="444"/>
      <c r="Q712" s="445"/>
      <c r="R712" s="532"/>
      <c r="S712" s="615"/>
      <c r="T712" s="615"/>
      <c r="U712" s="616"/>
      <c r="V712" s="532" t="s">
        <v>976</v>
      </c>
      <c r="W712" s="615"/>
      <c r="X712" s="615"/>
      <c r="Y712" s="616"/>
      <c r="Z712" s="532">
        <v>32</v>
      </c>
      <c r="AA712" s="615"/>
      <c r="AB712" s="615"/>
      <c r="AC712" s="616"/>
      <c r="AD712" s="532">
        <v>203</v>
      </c>
      <c r="AE712" s="615"/>
      <c r="AF712" s="616"/>
      <c r="AG712" s="532">
        <v>196</v>
      </c>
      <c r="AH712" s="615"/>
      <c r="AI712" s="616"/>
      <c r="AJ712" s="532">
        <v>79</v>
      </c>
      <c r="AK712" s="615"/>
      <c r="AL712" s="616"/>
      <c r="AM712" s="532" t="s">
        <v>976</v>
      </c>
      <c r="AN712" s="615"/>
      <c r="AO712" s="615"/>
      <c r="AP712" s="616"/>
      <c r="AQ712" s="2"/>
      <c r="AR712" s="800"/>
      <c r="AS712" s="800"/>
      <c r="AT712" s="800"/>
      <c r="AU712" s="800"/>
      <c r="AV712" s="800"/>
      <c r="AW712" s="800"/>
      <c r="AX712" s="800"/>
      <c r="AY712" s="800"/>
      <c r="AZ712" s="800"/>
      <c r="BA712" s="800"/>
      <c r="BB712" s="800"/>
      <c r="BC712" s="800"/>
      <c r="BD712" s="800"/>
      <c r="BE712" s="800"/>
      <c r="BF712" s="800"/>
      <c r="BG712" s="800"/>
      <c r="BH712" s="700"/>
      <c r="BI712" s="700"/>
      <c r="BJ712" s="700"/>
      <c r="BK712" s="700"/>
      <c r="BL712" s="700"/>
      <c r="BM712" s="700"/>
      <c r="BN712" s="700"/>
      <c r="BO712" s="700"/>
      <c r="BP712" s="700"/>
      <c r="BQ712" s="700"/>
      <c r="BR712" s="700"/>
      <c r="BS712" s="700"/>
      <c r="BT712" s="700"/>
      <c r="BU712" s="700"/>
      <c r="BV712" s="700"/>
      <c r="BW712" s="700"/>
      <c r="BX712" s="700"/>
      <c r="BY712" s="700"/>
      <c r="BZ712" s="700"/>
      <c r="CA712" s="700"/>
      <c r="CB712" s="700"/>
      <c r="CC712" s="700"/>
      <c r="CD712" s="700"/>
      <c r="CE712" s="700"/>
      <c r="CF712" s="700"/>
      <c r="CG712" s="700"/>
      <c r="CH712" s="700"/>
      <c r="CI712" s="700"/>
      <c r="CJ712" s="700"/>
      <c r="CK712" s="2"/>
      <c r="EC712" s="197"/>
      <c r="ED712" s="197"/>
      <c r="EE712" s="197"/>
      <c r="EF712" s="197"/>
      <c r="EG712" s="197"/>
      <c r="EH712" s="197"/>
      <c r="EI712" s="197"/>
    </row>
    <row r="713" spans="1:139" ht="14.25" customHeight="1" x14ac:dyDescent="0.35">
      <c r="D713" s="440" t="s">
        <v>762</v>
      </c>
      <c r="E713" s="441"/>
      <c r="F713" s="441"/>
      <c r="G713" s="441"/>
      <c r="H713" s="441"/>
      <c r="I713" s="441"/>
      <c r="J713" s="441"/>
      <c r="K713" s="441"/>
      <c r="L713" s="441"/>
      <c r="M713" s="441"/>
      <c r="N713" s="441"/>
      <c r="O713" s="441"/>
      <c r="P713" s="441"/>
      <c r="Q713" s="442"/>
      <c r="R713" s="544"/>
      <c r="S713" s="545"/>
      <c r="T713" s="545"/>
      <c r="U713" s="546"/>
      <c r="V713" s="544" t="s">
        <v>976</v>
      </c>
      <c r="W713" s="545"/>
      <c r="X713" s="545"/>
      <c r="Y713" s="546"/>
      <c r="Z713" s="544">
        <v>38</v>
      </c>
      <c r="AA713" s="545"/>
      <c r="AB713" s="545"/>
      <c r="AC713" s="546"/>
      <c r="AD713" s="544">
        <v>209</v>
      </c>
      <c r="AE713" s="545"/>
      <c r="AF713" s="546"/>
      <c r="AG713" s="544">
        <v>294</v>
      </c>
      <c r="AH713" s="545"/>
      <c r="AI713" s="546"/>
      <c r="AJ713" s="544">
        <v>131</v>
      </c>
      <c r="AK713" s="545"/>
      <c r="AL713" s="546"/>
      <c r="AM713" s="544" t="s">
        <v>976</v>
      </c>
      <c r="AN713" s="545"/>
      <c r="AO713" s="545"/>
      <c r="AP713" s="546"/>
      <c r="AR713" s="603"/>
      <c r="AS713" s="603"/>
      <c r="AT713" s="603"/>
      <c r="AU713" s="603"/>
      <c r="AV713" s="603"/>
      <c r="AW713" s="603"/>
      <c r="AX713" s="603"/>
      <c r="AY713" s="603"/>
      <c r="AZ713" s="603"/>
      <c r="BA713" s="603"/>
      <c r="BB713" s="603"/>
      <c r="BC713" s="603"/>
      <c r="BD713" s="603"/>
      <c r="BE713" s="603"/>
      <c r="BF713" s="603"/>
      <c r="BG713" s="603"/>
      <c r="BH713" s="576"/>
      <c r="BI713" s="576"/>
      <c r="BJ713" s="576"/>
      <c r="BK713" s="576"/>
      <c r="BL713" s="576"/>
      <c r="BM713" s="576"/>
      <c r="BN713" s="576"/>
      <c r="BO713" s="576"/>
      <c r="BP713" s="576"/>
      <c r="BQ713" s="576"/>
      <c r="BR713" s="576"/>
      <c r="BS713" s="576"/>
      <c r="BT713" s="576"/>
      <c r="BU713" s="576"/>
      <c r="BV713" s="576"/>
      <c r="BW713" s="576"/>
      <c r="BX713" s="576"/>
      <c r="BY713" s="576"/>
      <c r="BZ713" s="576"/>
      <c r="CA713" s="576"/>
      <c r="CB713" s="576"/>
      <c r="CC713" s="576"/>
      <c r="CD713" s="576"/>
      <c r="CE713" s="576"/>
      <c r="CF713" s="576"/>
      <c r="CG713" s="576"/>
      <c r="CH713" s="576"/>
      <c r="CI713" s="576"/>
      <c r="CJ713" s="576"/>
      <c r="EC713" s="109"/>
      <c r="ED713" s="163" t="s">
        <v>357</v>
      </c>
      <c r="EE713" s="163" t="s">
        <v>368</v>
      </c>
      <c r="EF713" s="163" t="s">
        <v>179</v>
      </c>
      <c r="EG713" s="163" t="s">
        <v>120</v>
      </c>
      <c r="EH713" s="163" t="s">
        <v>117</v>
      </c>
      <c r="EI713" s="109"/>
    </row>
    <row r="714" spans="1:139" ht="14.25" customHeight="1" x14ac:dyDescent="0.35">
      <c r="D714" s="440" t="s">
        <v>1008</v>
      </c>
      <c r="E714" s="441"/>
      <c r="F714" s="441"/>
      <c r="G714" s="441"/>
      <c r="H714" s="441"/>
      <c r="I714" s="441"/>
      <c r="J714" s="441"/>
      <c r="K714" s="441"/>
      <c r="L714" s="441"/>
      <c r="M714" s="441"/>
      <c r="N714" s="441"/>
      <c r="O714" s="441"/>
      <c r="P714" s="441"/>
      <c r="Q714" s="442"/>
      <c r="R714" s="544"/>
      <c r="S714" s="545"/>
      <c r="T714" s="545"/>
      <c r="U714" s="546"/>
      <c r="V714" s="544" t="s">
        <v>976</v>
      </c>
      <c r="W714" s="545"/>
      <c r="X714" s="545"/>
      <c r="Y714" s="546"/>
      <c r="Z714" s="544">
        <v>88</v>
      </c>
      <c r="AA714" s="545"/>
      <c r="AB714" s="545"/>
      <c r="AC714" s="546"/>
      <c r="AD714" s="544">
        <v>536</v>
      </c>
      <c r="AE714" s="545"/>
      <c r="AF714" s="546"/>
      <c r="AG714" s="544">
        <v>410</v>
      </c>
      <c r="AH714" s="545"/>
      <c r="AI714" s="546"/>
      <c r="AJ714" s="544">
        <v>168</v>
      </c>
      <c r="AK714" s="545"/>
      <c r="AL714" s="546"/>
      <c r="AM714" s="544" t="s">
        <v>976</v>
      </c>
      <c r="AN714" s="545"/>
      <c r="AO714" s="545"/>
      <c r="AP714" s="546"/>
      <c r="AR714" s="603"/>
      <c r="AS714" s="603"/>
      <c r="AT714" s="603"/>
      <c r="AU714" s="603"/>
      <c r="AV714" s="603"/>
      <c r="AW714" s="603"/>
      <c r="AX714" s="603"/>
      <c r="AY714" s="603"/>
      <c r="AZ714" s="603"/>
      <c r="BA714" s="603"/>
      <c r="BB714" s="603"/>
      <c r="BC714" s="603"/>
      <c r="BD714" s="603"/>
      <c r="BE714" s="603"/>
      <c r="BF714" s="603"/>
      <c r="BG714" s="603"/>
      <c r="BH714" s="576"/>
      <c r="BI714" s="576"/>
      <c r="BJ714" s="576"/>
      <c r="BK714" s="576"/>
      <c r="BL714" s="576"/>
      <c r="BM714" s="576"/>
      <c r="BN714" s="576"/>
      <c r="BO714" s="576"/>
      <c r="BP714" s="576"/>
      <c r="BQ714" s="576"/>
      <c r="BR714" s="576"/>
      <c r="BS714" s="576"/>
      <c r="BT714" s="576"/>
      <c r="BU714" s="576"/>
      <c r="BV714" s="576"/>
      <c r="BW714" s="576"/>
      <c r="BX714" s="576"/>
      <c r="BY714" s="576"/>
      <c r="BZ714" s="576"/>
      <c r="CA714" s="576"/>
      <c r="CB714" s="576"/>
      <c r="CC714" s="576"/>
      <c r="CD714" s="576"/>
      <c r="CE714" s="576"/>
      <c r="CF714" s="576"/>
      <c r="CG714" s="576"/>
      <c r="CH714" s="576"/>
      <c r="CI714" s="576"/>
      <c r="CJ714" s="576"/>
      <c r="EC714" s="109"/>
      <c r="ED714" s="167">
        <f>+BH732</f>
        <v>5</v>
      </c>
      <c r="EE714" s="167">
        <f>+BL732</f>
        <v>14</v>
      </c>
      <c r="EF714" s="167">
        <f>+CC732</f>
        <v>16</v>
      </c>
      <c r="EG714" s="167">
        <f>+CG732</f>
        <v>3</v>
      </c>
      <c r="EH714" s="167">
        <f>+ED714+EE714</f>
        <v>19</v>
      </c>
      <c r="EI714" s="109"/>
    </row>
    <row r="715" spans="1:139" ht="14.25" customHeight="1" x14ac:dyDescent="0.35">
      <c r="D715" s="440" t="s">
        <v>1009</v>
      </c>
      <c r="E715" s="441"/>
      <c r="F715" s="441"/>
      <c r="G715" s="441"/>
      <c r="H715" s="441"/>
      <c r="I715" s="441"/>
      <c r="J715" s="441"/>
      <c r="K715" s="441"/>
      <c r="L715" s="441"/>
      <c r="M715" s="441"/>
      <c r="N715" s="441"/>
      <c r="O715" s="441"/>
      <c r="P715" s="441"/>
      <c r="Q715" s="442"/>
      <c r="R715" s="544"/>
      <c r="S715" s="545"/>
      <c r="T715" s="545"/>
      <c r="U715" s="546"/>
      <c r="V715" s="544" t="s">
        <v>976</v>
      </c>
      <c r="W715" s="545"/>
      <c r="X715" s="545"/>
      <c r="Y715" s="546"/>
      <c r="Z715" s="544">
        <v>116</v>
      </c>
      <c r="AA715" s="545"/>
      <c r="AB715" s="545"/>
      <c r="AC715" s="546"/>
      <c r="AD715" s="544">
        <v>597</v>
      </c>
      <c r="AE715" s="545"/>
      <c r="AF715" s="546"/>
      <c r="AG715" s="544">
        <v>413</v>
      </c>
      <c r="AH715" s="545"/>
      <c r="AI715" s="546"/>
      <c r="AJ715" s="544">
        <v>129</v>
      </c>
      <c r="AK715" s="545"/>
      <c r="AL715" s="546"/>
      <c r="AM715" s="544" t="s">
        <v>976</v>
      </c>
      <c r="AN715" s="545"/>
      <c r="AO715" s="545"/>
      <c r="AP715" s="546"/>
      <c r="AR715" s="603"/>
      <c r="AS715" s="603"/>
      <c r="AT715" s="603"/>
      <c r="AU715" s="603"/>
      <c r="AV715" s="603"/>
      <c r="AW715" s="603"/>
      <c r="AX715" s="603"/>
      <c r="AY715" s="603"/>
      <c r="AZ715" s="603"/>
      <c r="BA715" s="603"/>
      <c r="BB715" s="603"/>
      <c r="BC715" s="603"/>
      <c r="BD715" s="603"/>
      <c r="BE715" s="603"/>
      <c r="BF715" s="603"/>
      <c r="BG715" s="603"/>
      <c r="BH715" s="576"/>
      <c r="BI715" s="576"/>
      <c r="BJ715" s="576"/>
      <c r="BK715" s="576"/>
      <c r="BL715" s="576"/>
      <c r="BM715" s="576"/>
      <c r="BN715" s="576"/>
      <c r="BO715" s="576"/>
      <c r="BP715" s="576"/>
      <c r="BQ715" s="576"/>
      <c r="BR715" s="576"/>
      <c r="BS715" s="576"/>
      <c r="BT715" s="576"/>
      <c r="BU715" s="576"/>
      <c r="BV715" s="576"/>
      <c r="BW715" s="576"/>
      <c r="BX715" s="576"/>
      <c r="BY715" s="576"/>
      <c r="BZ715" s="576"/>
      <c r="CA715" s="576"/>
      <c r="CB715" s="576"/>
      <c r="CC715" s="576"/>
      <c r="CD715" s="576"/>
      <c r="CE715" s="576"/>
      <c r="CF715" s="576"/>
      <c r="CG715" s="576"/>
      <c r="CH715" s="576"/>
      <c r="CI715" s="576"/>
      <c r="CJ715" s="576"/>
      <c r="EC715" s="109"/>
      <c r="ED715" s="168">
        <f>+ED714/$EH$714</f>
        <v>0.26315789473684209</v>
      </c>
      <c r="EE715" s="168">
        <f>+EE714/$EH$714</f>
        <v>0.73684210526315785</v>
      </c>
      <c r="EF715" s="168">
        <f>+EF714/$EH$714</f>
        <v>0.84210526315789469</v>
      </c>
      <c r="EG715" s="168">
        <f>+EG714/$EH$714</f>
        <v>0.15789473684210525</v>
      </c>
      <c r="EH715" s="168"/>
      <c r="EI715" s="109"/>
    </row>
    <row r="716" spans="1:139" ht="14.25" customHeight="1" x14ac:dyDescent="0.35">
      <c r="D716" s="440" t="s">
        <v>763</v>
      </c>
      <c r="E716" s="441"/>
      <c r="F716" s="441"/>
      <c r="G716" s="441"/>
      <c r="H716" s="441"/>
      <c r="I716" s="441"/>
      <c r="J716" s="441"/>
      <c r="K716" s="441"/>
      <c r="L716" s="441"/>
      <c r="M716" s="441"/>
      <c r="N716" s="441"/>
      <c r="O716" s="441"/>
      <c r="P716" s="441"/>
      <c r="Q716" s="442"/>
      <c r="R716" s="544"/>
      <c r="S716" s="545"/>
      <c r="T716" s="545"/>
      <c r="U716" s="546"/>
      <c r="V716" s="544" t="s">
        <v>976</v>
      </c>
      <c r="W716" s="545"/>
      <c r="X716" s="545"/>
      <c r="Y716" s="546"/>
      <c r="Z716" s="544">
        <v>26</v>
      </c>
      <c r="AA716" s="545"/>
      <c r="AB716" s="545"/>
      <c r="AC716" s="546"/>
      <c r="AD716" s="544">
        <v>148</v>
      </c>
      <c r="AE716" s="545"/>
      <c r="AF716" s="546"/>
      <c r="AG716" s="544">
        <v>129</v>
      </c>
      <c r="AH716" s="545"/>
      <c r="AI716" s="546"/>
      <c r="AJ716" s="544">
        <v>48</v>
      </c>
      <c r="AK716" s="545"/>
      <c r="AL716" s="546"/>
      <c r="AM716" s="544" t="s">
        <v>976</v>
      </c>
      <c r="AN716" s="545"/>
      <c r="AO716" s="545"/>
      <c r="AP716" s="546"/>
      <c r="AR716" s="603"/>
      <c r="AS716" s="603"/>
      <c r="AT716" s="603"/>
      <c r="AU716" s="603"/>
      <c r="AV716" s="603"/>
      <c r="AW716" s="603"/>
      <c r="AX716" s="603"/>
      <c r="AY716" s="603"/>
      <c r="AZ716" s="603"/>
      <c r="BA716" s="603"/>
      <c r="BB716" s="603"/>
      <c r="BC716" s="603"/>
      <c r="BD716" s="603"/>
      <c r="BE716" s="603"/>
      <c r="BF716" s="603"/>
      <c r="BG716" s="603"/>
      <c r="BH716" s="576"/>
      <c r="BI716" s="576"/>
      <c r="BJ716" s="576"/>
      <c r="BK716" s="576"/>
      <c r="BL716" s="576"/>
      <c r="BM716" s="576"/>
      <c r="BN716" s="576"/>
      <c r="BO716" s="576"/>
      <c r="BP716" s="576"/>
      <c r="BQ716" s="576"/>
      <c r="BR716" s="576"/>
      <c r="BS716" s="576"/>
      <c r="BT716" s="576"/>
      <c r="BU716" s="576"/>
      <c r="BV716" s="576"/>
      <c r="BW716" s="576"/>
      <c r="BX716" s="576"/>
      <c r="BY716" s="576"/>
      <c r="BZ716" s="576"/>
      <c r="CA716" s="576"/>
      <c r="CB716" s="576"/>
      <c r="CC716" s="576"/>
      <c r="CD716" s="576"/>
      <c r="CE716" s="576"/>
      <c r="CF716" s="576"/>
      <c r="CG716" s="576"/>
      <c r="CH716" s="576"/>
      <c r="CI716" s="576"/>
      <c r="CJ716" s="576"/>
      <c r="EC716" s="109"/>
      <c r="ED716" s="109"/>
      <c r="EE716" s="109"/>
      <c r="EF716" s="109"/>
      <c r="EG716" s="109"/>
      <c r="EH716" s="109"/>
      <c r="EI716" s="109"/>
    </row>
    <row r="717" spans="1:139" ht="14.25" customHeight="1" x14ac:dyDescent="0.35">
      <c r="D717" s="440" t="s">
        <v>1010</v>
      </c>
      <c r="E717" s="441"/>
      <c r="F717" s="441"/>
      <c r="G717" s="441"/>
      <c r="H717" s="441"/>
      <c r="I717" s="441"/>
      <c r="J717" s="441"/>
      <c r="K717" s="441"/>
      <c r="L717" s="441"/>
      <c r="M717" s="441"/>
      <c r="N717" s="441"/>
      <c r="O717" s="441"/>
      <c r="P717" s="441"/>
      <c r="Q717" s="442"/>
      <c r="R717" s="544"/>
      <c r="S717" s="545"/>
      <c r="T717" s="545"/>
      <c r="U717" s="546"/>
      <c r="V717" s="544" t="s">
        <v>976</v>
      </c>
      <c r="W717" s="545"/>
      <c r="X717" s="545"/>
      <c r="Y717" s="546"/>
      <c r="Z717" s="544">
        <v>61</v>
      </c>
      <c r="AA717" s="545"/>
      <c r="AB717" s="545"/>
      <c r="AC717" s="546"/>
      <c r="AD717" s="544">
        <v>325</v>
      </c>
      <c r="AE717" s="545"/>
      <c r="AF717" s="546"/>
      <c r="AG717" s="544">
        <v>126</v>
      </c>
      <c r="AH717" s="545"/>
      <c r="AI717" s="546"/>
      <c r="AJ717" s="544">
        <v>14</v>
      </c>
      <c r="AK717" s="545"/>
      <c r="AL717" s="546"/>
      <c r="AM717" s="544"/>
      <c r="AN717" s="545"/>
      <c r="AO717" s="545"/>
      <c r="AP717" s="546"/>
      <c r="AR717" s="603"/>
      <c r="AS717" s="603"/>
      <c r="AT717" s="603"/>
      <c r="AU717" s="603"/>
      <c r="AV717" s="603"/>
      <c r="AW717" s="603"/>
      <c r="AX717" s="603"/>
      <c r="AY717" s="603"/>
      <c r="AZ717" s="603"/>
      <c r="BA717" s="603"/>
      <c r="BB717" s="603"/>
      <c r="BC717" s="603"/>
      <c r="BD717" s="603"/>
      <c r="BE717" s="603"/>
      <c r="BF717" s="603"/>
      <c r="BG717" s="603"/>
      <c r="BH717" s="576"/>
      <c r="BI717" s="576"/>
      <c r="BJ717" s="576"/>
      <c r="BK717" s="576"/>
      <c r="BL717" s="576"/>
      <c r="BM717" s="576"/>
      <c r="BN717" s="576"/>
      <c r="BO717" s="576"/>
      <c r="BP717" s="576"/>
      <c r="BQ717" s="576"/>
      <c r="BR717" s="576"/>
      <c r="BS717" s="576"/>
      <c r="BT717" s="576"/>
      <c r="BU717" s="576"/>
      <c r="BV717" s="576"/>
      <c r="BW717" s="576"/>
      <c r="BX717" s="576"/>
      <c r="BY717" s="576"/>
      <c r="BZ717" s="576"/>
      <c r="CA717" s="576"/>
      <c r="CB717" s="576"/>
      <c r="CC717" s="576"/>
      <c r="CD717" s="576"/>
      <c r="CE717" s="576"/>
      <c r="CF717" s="576"/>
      <c r="CG717" s="576"/>
      <c r="CH717" s="576"/>
      <c r="CI717" s="576"/>
      <c r="CJ717" s="576"/>
      <c r="EC717" s="109"/>
      <c r="ED717" s="109"/>
      <c r="EE717" s="109"/>
      <c r="EF717" s="109"/>
      <c r="EG717" s="109"/>
      <c r="EH717" s="109"/>
      <c r="EI717" s="109"/>
    </row>
    <row r="718" spans="1:139" ht="14.25" customHeight="1" x14ac:dyDescent="0.35">
      <c r="D718" s="440" t="s">
        <v>766</v>
      </c>
      <c r="E718" s="441"/>
      <c r="F718" s="441"/>
      <c r="G718" s="441"/>
      <c r="H718" s="441"/>
      <c r="I718" s="441"/>
      <c r="J718" s="441"/>
      <c r="K718" s="441"/>
      <c r="L718" s="441"/>
      <c r="M718" s="441"/>
      <c r="N718" s="441"/>
      <c r="O718" s="441"/>
      <c r="P718" s="441"/>
      <c r="Q718" s="442"/>
      <c r="R718" s="544"/>
      <c r="S718" s="545"/>
      <c r="T718" s="545"/>
      <c r="U718" s="546"/>
      <c r="V718" s="544" t="s">
        <v>976</v>
      </c>
      <c r="W718" s="545"/>
      <c r="X718" s="545"/>
      <c r="Y718" s="546"/>
      <c r="Z718" s="544">
        <v>60</v>
      </c>
      <c r="AA718" s="545"/>
      <c r="AB718" s="545"/>
      <c r="AC718" s="546"/>
      <c r="AD718" s="544">
        <v>300</v>
      </c>
      <c r="AE718" s="545"/>
      <c r="AF718" s="546"/>
      <c r="AG718" s="544">
        <v>178</v>
      </c>
      <c r="AH718" s="545"/>
      <c r="AI718" s="546"/>
      <c r="AJ718" s="544">
        <v>57</v>
      </c>
      <c r="AK718" s="545"/>
      <c r="AL718" s="546"/>
      <c r="AM718" s="544" t="s">
        <v>976</v>
      </c>
      <c r="AN718" s="545"/>
      <c r="AO718" s="545"/>
      <c r="AP718" s="546"/>
      <c r="AR718" s="603"/>
      <c r="AS718" s="603"/>
      <c r="AT718" s="603"/>
      <c r="AU718" s="603"/>
      <c r="AV718" s="603"/>
      <c r="AW718" s="603"/>
      <c r="AX718" s="603"/>
      <c r="AY718" s="603"/>
      <c r="AZ718" s="603"/>
      <c r="BA718" s="603"/>
      <c r="BB718" s="603"/>
      <c r="BC718" s="603"/>
      <c r="BD718" s="603"/>
      <c r="BE718" s="603"/>
      <c r="BF718" s="603"/>
      <c r="BG718" s="603"/>
      <c r="BH718" s="576"/>
      <c r="BI718" s="576"/>
      <c r="BJ718" s="576"/>
      <c r="BK718" s="576"/>
      <c r="BL718" s="576"/>
      <c r="BM718" s="576"/>
      <c r="BN718" s="576"/>
      <c r="BO718" s="576"/>
      <c r="BP718" s="576"/>
      <c r="BQ718" s="576"/>
      <c r="BR718" s="576"/>
      <c r="BS718" s="576"/>
      <c r="BT718" s="576"/>
      <c r="BU718" s="576"/>
      <c r="BV718" s="576"/>
      <c r="BW718" s="576"/>
      <c r="BX718" s="576"/>
      <c r="BY718" s="576"/>
      <c r="BZ718" s="576"/>
      <c r="CA718" s="576"/>
      <c r="CB718" s="576"/>
      <c r="CC718" s="576"/>
      <c r="CD718" s="576"/>
      <c r="CE718" s="576"/>
      <c r="CF718" s="576"/>
      <c r="CG718" s="576"/>
      <c r="CH718" s="576"/>
      <c r="CI718" s="576"/>
      <c r="CJ718" s="576"/>
      <c r="EC718" s="109"/>
      <c r="ED718" s="109"/>
      <c r="EE718" s="109"/>
      <c r="EF718" s="109"/>
      <c r="EG718" s="109"/>
      <c r="EH718" s="109"/>
      <c r="EI718" s="109"/>
    </row>
    <row r="719" spans="1:139" ht="14.25" customHeight="1" x14ac:dyDescent="0.35">
      <c r="D719" s="440" t="s">
        <v>1011</v>
      </c>
      <c r="E719" s="441"/>
      <c r="F719" s="441"/>
      <c r="G719" s="441"/>
      <c r="H719" s="441"/>
      <c r="I719" s="441"/>
      <c r="J719" s="441"/>
      <c r="K719" s="441"/>
      <c r="L719" s="441"/>
      <c r="M719" s="441"/>
      <c r="N719" s="441"/>
      <c r="O719" s="441"/>
      <c r="P719" s="441"/>
      <c r="Q719" s="442"/>
      <c r="R719" s="544"/>
      <c r="S719" s="545"/>
      <c r="T719" s="545"/>
      <c r="U719" s="546"/>
      <c r="V719" s="544" t="s">
        <v>976</v>
      </c>
      <c r="W719" s="545"/>
      <c r="X719" s="545"/>
      <c r="Y719" s="546"/>
      <c r="Z719" s="544">
        <v>25</v>
      </c>
      <c r="AA719" s="545"/>
      <c r="AB719" s="545"/>
      <c r="AC719" s="546"/>
      <c r="AD719" s="544">
        <v>189</v>
      </c>
      <c r="AE719" s="545"/>
      <c r="AF719" s="546"/>
      <c r="AG719" s="544">
        <v>279</v>
      </c>
      <c r="AH719" s="545"/>
      <c r="AI719" s="546"/>
      <c r="AJ719" s="544">
        <v>137</v>
      </c>
      <c r="AK719" s="545"/>
      <c r="AL719" s="546"/>
      <c r="AM719" s="544" t="s">
        <v>976</v>
      </c>
      <c r="AN719" s="545"/>
      <c r="AO719" s="545"/>
      <c r="AP719" s="546"/>
      <c r="AR719" s="603"/>
      <c r="AS719" s="603"/>
      <c r="AT719" s="603"/>
      <c r="AU719" s="603"/>
      <c r="AV719" s="603"/>
      <c r="AW719" s="603"/>
      <c r="AX719" s="603"/>
      <c r="AY719" s="603"/>
      <c r="AZ719" s="603"/>
      <c r="BA719" s="603"/>
      <c r="BB719" s="603"/>
      <c r="BC719" s="603"/>
      <c r="BD719" s="603"/>
      <c r="BE719" s="603"/>
      <c r="BF719" s="603"/>
      <c r="BG719" s="603"/>
      <c r="BH719" s="576"/>
      <c r="BI719" s="576"/>
      <c r="BJ719" s="576"/>
      <c r="BK719" s="576"/>
      <c r="BL719" s="576"/>
      <c r="BM719" s="576"/>
      <c r="BN719" s="576"/>
      <c r="BO719" s="576"/>
      <c r="BP719" s="576"/>
      <c r="BQ719" s="576"/>
      <c r="BR719" s="576"/>
      <c r="BS719" s="576"/>
      <c r="BT719" s="576"/>
      <c r="BU719" s="576"/>
      <c r="BV719" s="576"/>
      <c r="BW719" s="576"/>
      <c r="BX719" s="576"/>
      <c r="BY719" s="576"/>
      <c r="BZ719" s="576"/>
      <c r="CA719" s="576"/>
      <c r="CB719" s="576"/>
      <c r="CC719" s="576"/>
      <c r="CD719" s="576"/>
      <c r="CE719" s="576"/>
      <c r="CF719" s="576"/>
      <c r="CG719" s="576"/>
      <c r="CH719" s="576"/>
      <c r="CI719" s="576"/>
      <c r="CJ719" s="576"/>
    </row>
    <row r="720" spans="1:139" ht="14.25" customHeight="1" x14ac:dyDescent="0.35">
      <c r="D720" s="440" t="s">
        <v>1012</v>
      </c>
      <c r="E720" s="441"/>
      <c r="F720" s="441"/>
      <c r="G720" s="441"/>
      <c r="H720" s="441"/>
      <c r="I720" s="441"/>
      <c r="J720" s="441"/>
      <c r="K720" s="441"/>
      <c r="L720" s="441"/>
      <c r="M720" s="441"/>
      <c r="N720" s="441"/>
      <c r="O720" s="441"/>
      <c r="P720" s="441"/>
      <c r="Q720" s="442"/>
      <c r="R720" s="544" t="s">
        <v>976</v>
      </c>
      <c r="S720" s="545"/>
      <c r="T720" s="545"/>
      <c r="U720" s="546"/>
      <c r="V720" s="544"/>
      <c r="W720" s="545"/>
      <c r="X720" s="545"/>
      <c r="Y720" s="546"/>
      <c r="Z720" s="544">
        <v>19</v>
      </c>
      <c r="AA720" s="545"/>
      <c r="AB720" s="545"/>
      <c r="AC720" s="546"/>
      <c r="AD720" s="544">
        <v>120</v>
      </c>
      <c r="AE720" s="545"/>
      <c r="AF720" s="546"/>
      <c r="AG720" s="544">
        <v>127</v>
      </c>
      <c r="AH720" s="545"/>
      <c r="AI720" s="546"/>
      <c r="AJ720" s="544">
        <v>88</v>
      </c>
      <c r="AK720" s="545"/>
      <c r="AL720" s="546"/>
      <c r="AM720" s="544" t="s">
        <v>976</v>
      </c>
      <c r="AN720" s="545"/>
      <c r="AO720" s="545"/>
      <c r="AP720" s="546"/>
      <c r="AR720" s="603"/>
      <c r="AS720" s="603"/>
      <c r="AT720" s="603"/>
      <c r="AU720" s="603"/>
      <c r="AV720" s="603"/>
      <c r="AW720" s="603"/>
      <c r="AX720" s="603"/>
      <c r="AY720" s="603"/>
      <c r="AZ720" s="603"/>
      <c r="BA720" s="603"/>
      <c r="BB720" s="603"/>
      <c r="BC720" s="603"/>
      <c r="BD720" s="603"/>
      <c r="BE720" s="603"/>
      <c r="BF720" s="603"/>
      <c r="BG720" s="603"/>
      <c r="BH720" s="576"/>
      <c r="BI720" s="576"/>
      <c r="BJ720" s="576"/>
      <c r="BK720" s="576"/>
      <c r="BL720" s="576"/>
      <c r="BM720" s="576"/>
      <c r="BN720" s="576"/>
      <c r="BO720" s="576"/>
      <c r="BP720" s="576"/>
      <c r="BQ720" s="576"/>
      <c r="BR720" s="576"/>
      <c r="BS720" s="576"/>
      <c r="BT720" s="576"/>
      <c r="BU720" s="576"/>
      <c r="BV720" s="576"/>
      <c r="BW720" s="576"/>
      <c r="BX720" s="576"/>
      <c r="BY720" s="576"/>
      <c r="BZ720" s="576"/>
      <c r="CA720" s="576"/>
      <c r="CB720" s="576"/>
      <c r="CC720" s="576"/>
      <c r="CD720" s="576"/>
      <c r="CE720" s="576"/>
      <c r="CF720" s="576"/>
      <c r="CG720" s="576"/>
      <c r="CH720" s="576"/>
      <c r="CI720" s="576"/>
      <c r="CJ720" s="576"/>
    </row>
    <row r="721" spans="4:88" ht="14.25" customHeight="1" x14ac:dyDescent="0.35">
      <c r="D721" s="440" t="s">
        <v>1013</v>
      </c>
      <c r="E721" s="441"/>
      <c r="F721" s="441"/>
      <c r="G721" s="441"/>
      <c r="H721" s="441"/>
      <c r="I721" s="441"/>
      <c r="J721" s="441"/>
      <c r="K721" s="441"/>
      <c r="L721" s="441"/>
      <c r="M721" s="441"/>
      <c r="N721" s="441"/>
      <c r="O721" s="441"/>
      <c r="P721" s="441"/>
      <c r="Q721" s="442"/>
      <c r="R721" s="544" t="s">
        <v>976</v>
      </c>
      <c r="S721" s="545"/>
      <c r="T721" s="545"/>
      <c r="U721" s="546"/>
      <c r="V721" s="544"/>
      <c r="W721" s="545"/>
      <c r="X721" s="545"/>
      <c r="Y721" s="546"/>
      <c r="Z721" s="544">
        <v>22</v>
      </c>
      <c r="AA721" s="545"/>
      <c r="AB721" s="545"/>
      <c r="AC721" s="546"/>
      <c r="AD721" s="544">
        <v>90</v>
      </c>
      <c r="AE721" s="545"/>
      <c r="AF721" s="546"/>
      <c r="AG721" s="544"/>
      <c r="AH721" s="545"/>
      <c r="AI721" s="546"/>
      <c r="AJ721" s="544"/>
      <c r="AK721" s="545"/>
      <c r="AL721" s="546"/>
      <c r="AM721" s="544" t="s">
        <v>976</v>
      </c>
      <c r="AN721" s="545"/>
      <c r="AO721" s="545"/>
      <c r="AP721" s="546"/>
      <c r="AR721" s="603"/>
      <c r="AS721" s="603"/>
      <c r="AT721" s="603"/>
      <c r="AU721" s="603"/>
      <c r="AV721" s="603"/>
      <c r="AW721" s="603"/>
      <c r="AX721" s="603"/>
      <c r="AY721" s="603"/>
      <c r="AZ721" s="603"/>
      <c r="BA721" s="603"/>
      <c r="BB721" s="603"/>
      <c r="BC721" s="603"/>
      <c r="BD721" s="603"/>
      <c r="BE721" s="603"/>
      <c r="BF721" s="603"/>
      <c r="BG721" s="603"/>
      <c r="BH721" s="576"/>
      <c r="BI721" s="576"/>
      <c r="BJ721" s="576"/>
      <c r="BK721" s="576"/>
      <c r="BL721" s="576"/>
      <c r="BM721" s="576"/>
      <c r="BN721" s="576"/>
      <c r="BO721" s="576"/>
      <c r="BP721" s="576"/>
      <c r="BQ721" s="576"/>
      <c r="BR721" s="576"/>
      <c r="BS721" s="576"/>
      <c r="BT721" s="576"/>
      <c r="BU721" s="576"/>
      <c r="BV721" s="576"/>
      <c r="BW721" s="576"/>
      <c r="BX721" s="576"/>
      <c r="BY721" s="576"/>
      <c r="BZ721" s="576"/>
      <c r="CA721" s="576"/>
      <c r="CB721" s="576"/>
      <c r="CC721" s="576"/>
      <c r="CD721" s="576"/>
      <c r="CE721" s="576"/>
      <c r="CF721" s="576"/>
      <c r="CG721" s="576"/>
      <c r="CH721" s="576"/>
      <c r="CI721" s="576"/>
      <c r="CJ721" s="576"/>
    </row>
    <row r="722" spans="4:88" ht="14.25" customHeight="1" x14ac:dyDescent="0.35">
      <c r="D722" s="440" t="s">
        <v>1014</v>
      </c>
      <c r="E722" s="441"/>
      <c r="F722" s="441"/>
      <c r="G722" s="441"/>
      <c r="H722" s="441"/>
      <c r="I722" s="441"/>
      <c r="J722" s="441"/>
      <c r="K722" s="441"/>
      <c r="L722" s="441"/>
      <c r="M722" s="441"/>
      <c r="N722" s="441"/>
      <c r="O722" s="441"/>
      <c r="P722" s="441"/>
      <c r="Q722" s="442"/>
      <c r="R722" s="544" t="s">
        <v>976</v>
      </c>
      <c r="S722" s="545"/>
      <c r="T722" s="545"/>
      <c r="U722" s="546"/>
      <c r="V722" s="544"/>
      <c r="W722" s="545"/>
      <c r="X722" s="545"/>
      <c r="Y722" s="546"/>
      <c r="Z722" s="544">
        <v>22</v>
      </c>
      <c r="AA722" s="545"/>
      <c r="AB722" s="545"/>
      <c r="AC722" s="546"/>
      <c r="AD722" s="544">
        <v>111</v>
      </c>
      <c r="AE722" s="545"/>
      <c r="AF722" s="546"/>
      <c r="AG722" s="544">
        <v>97</v>
      </c>
      <c r="AH722" s="545"/>
      <c r="AI722" s="546"/>
      <c r="AJ722" s="544">
        <v>35</v>
      </c>
      <c r="AK722" s="545"/>
      <c r="AL722" s="546"/>
      <c r="AM722" s="544" t="s">
        <v>976</v>
      </c>
      <c r="AN722" s="545"/>
      <c r="AO722" s="545"/>
      <c r="AP722" s="546"/>
      <c r="AR722" s="603"/>
      <c r="AS722" s="603"/>
      <c r="AT722" s="603"/>
      <c r="AU722" s="603"/>
      <c r="AV722" s="603"/>
      <c r="AW722" s="603"/>
      <c r="AX722" s="603"/>
      <c r="AY722" s="603"/>
      <c r="AZ722" s="603"/>
      <c r="BA722" s="603"/>
      <c r="BB722" s="603"/>
      <c r="BC722" s="603"/>
      <c r="BD722" s="603"/>
      <c r="BE722" s="603"/>
      <c r="BF722" s="603"/>
      <c r="BG722" s="603"/>
      <c r="BH722" s="576"/>
      <c r="BI722" s="576"/>
      <c r="BJ722" s="576"/>
      <c r="BK722" s="576"/>
      <c r="BL722" s="576"/>
      <c r="BM722" s="576"/>
      <c r="BN722" s="576"/>
      <c r="BO722" s="576"/>
      <c r="BP722" s="576"/>
      <c r="BQ722" s="576"/>
      <c r="BR722" s="576"/>
      <c r="BS722" s="576"/>
      <c r="BT722" s="576"/>
      <c r="BU722" s="576"/>
      <c r="BV722" s="576"/>
      <c r="BW722" s="576"/>
      <c r="BX722" s="576"/>
      <c r="BY722" s="576"/>
      <c r="BZ722" s="576"/>
      <c r="CA722" s="576"/>
      <c r="CB722" s="576"/>
      <c r="CC722" s="576"/>
      <c r="CD722" s="576"/>
      <c r="CE722" s="576"/>
      <c r="CF722" s="576"/>
      <c r="CG722" s="576"/>
      <c r="CH722" s="576"/>
      <c r="CI722" s="576"/>
      <c r="CJ722" s="576"/>
    </row>
    <row r="723" spans="4:88" ht="14.25" customHeight="1" x14ac:dyDescent="0.35">
      <c r="D723" s="440" t="s">
        <v>1015</v>
      </c>
      <c r="E723" s="441"/>
      <c r="F723" s="441"/>
      <c r="G723" s="441"/>
      <c r="H723" s="441"/>
      <c r="I723" s="441"/>
      <c r="J723" s="441"/>
      <c r="K723" s="441"/>
      <c r="L723" s="441"/>
      <c r="M723" s="441"/>
      <c r="N723" s="441"/>
      <c r="O723" s="441"/>
      <c r="P723" s="441"/>
      <c r="Q723" s="442"/>
      <c r="R723" s="544" t="s">
        <v>976</v>
      </c>
      <c r="S723" s="545"/>
      <c r="T723" s="545"/>
      <c r="U723" s="546"/>
      <c r="V723" s="544"/>
      <c r="W723" s="545"/>
      <c r="X723" s="545"/>
      <c r="Y723" s="546"/>
      <c r="Z723" s="544">
        <v>14</v>
      </c>
      <c r="AA723" s="545"/>
      <c r="AB723" s="545"/>
      <c r="AC723" s="546"/>
      <c r="AD723" s="544">
        <v>113</v>
      </c>
      <c r="AE723" s="545"/>
      <c r="AF723" s="546"/>
      <c r="AG723" s="544">
        <v>79</v>
      </c>
      <c r="AH723" s="545"/>
      <c r="AI723" s="546"/>
      <c r="AJ723" s="544">
        <v>29</v>
      </c>
      <c r="AK723" s="545"/>
      <c r="AL723" s="546"/>
      <c r="AM723" s="544" t="s">
        <v>976</v>
      </c>
      <c r="AN723" s="545"/>
      <c r="AO723" s="545"/>
      <c r="AP723" s="546"/>
      <c r="AR723" s="603"/>
      <c r="AS723" s="603"/>
      <c r="AT723" s="603"/>
      <c r="AU723" s="603"/>
      <c r="AV723" s="603"/>
      <c r="AW723" s="603"/>
      <c r="AX723" s="603"/>
      <c r="AY723" s="603"/>
      <c r="AZ723" s="603"/>
      <c r="BA723" s="603"/>
      <c r="BB723" s="603"/>
      <c r="BC723" s="603"/>
      <c r="BD723" s="603"/>
      <c r="BE723" s="603"/>
      <c r="BF723" s="603"/>
      <c r="BG723" s="603"/>
      <c r="BH723" s="576"/>
      <c r="BI723" s="576"/>
      <c r="BJ723" s="576"/>
      <c r="BK723" s="576"/>
      <c r="BL723" s="576"/>
      <c r="BM723" s="576"/>
      <c r="BN723" s="576"/>
      <c r="BO723" s="576"/>
      <c r="BP723" s="576"/>
      <c r="BQ723" s="576"/>
      <c r="BR723" s="576"/>
      <c r="BS723" s="576"/>
      <c r="BT723" s="576"/>
      <c r="BU723" s="576"/>
      <c r="BV723" s="576"/>
      <c r="BW723" s="576"/>
      <c r="BX723" s="576"/>
      <c r="BY723" s="576"/>
      <c r="BZ723" s="576"/>
      <c r="CA723" s="576"/>
      <c r="CB723" s="576"/>
      <c r="CC723" s="576"/>
      <c r="CD723" s="576"/>
      <c r="CE723" s="576"/>
      <c r="CF723" s="576"/>
      <c r="CG723" s="576"/>
      <c r="CH723" s="576"/>
      <c r="CI723" s="576"/>
      <c r="CJ723" s="576"/>
    </row>
    <row r="724" spans="4:88" ht="14.25" customHeight="1" x14ac:dyDescent="0.35">
      <c r="D724" s="440" t="s">
        <v>1016</v>
      </c>
      <c r="E724" s="441"/>
      <c r="F724" s="441"/>
      <c r="G724" s="441"/>
      <c r="H724" s="441"/>
      <c r="I724" s="441"/>
      <c r="J724" s="441"/>
      <c r="K724" s="441"/>
      <c r="L724" s="441"/>
      <c r="M724" s="441"/>
      <c r="N724" s="441"/>
      <c r="O724" s="441"/>
      <c r="P724" s="441"/>
      <c r="Q724" s="442"/>
      <c r="R724" s="544" t="s">
        <v>976</v>
      </c>
      <c r="S724" s="545"/>
      <c r="T724" s="545"/>
      <c r="U724" s="546"/>
      <c r="V724" s="544"/>
      <c r="W724" s="545"/>
      <c r="X724" s="545"/>
      <c r="Y724" s="546"/>
      <c r="Z724" s="544">
        <v>1</v>
      </c>
      <c r="AA724" s="545"/>
      <c r="AB724" s="545"/>
      <c r="AC724" s="546"/>
      <c r="AD724" s="544"/>
      <c r="AE724" s="545"/>
      <c r="AF724" s="546"/>
      <c r="AG724" s="544"/>
      <c r="AH724" s="545"/>
      <c r="AI724" s="546"/>
      <c r="AJ724" s="544"/>
      <c r="AK724" s="545"/>
      <c r="AL724" s="546"/>
      <c r="AM724" s="544" t="s">
        <v>976</v>
      </c>
      <c r="AN724" s="545"/>
      <c r="AO724" s="545"/>
      <c r="AP724" s="546"/>
      <c r="AR724" s="603"/>
      <c r="AS724" s="603"/>
      <c r="AT724" s="603"/>
      <c r="AU724" s="603"/>
      <c r="AV724" s="603"/>
      <c r="AW724" s="603"/>
      <c r="AX724" s="603"/>
      <c r="AY724" s="603"/>
      <c r="AZ724" s="603"/>
      <c r="BA724" s="603"/>
      <c r="BB724" s="603"/>
      <c r="BC724" s="603"/>
      <c r="BD724" s="603"/>
      <c r="BE724" s="603"/>
      <c r="BF724" s="603"/>
      <c r="BG724" s="603"/>
      <c r="BH724" s="576"/>
      <c r="BI724" s="576"/>
      <c r="BJ724" s="576"/>
      <c r="BK724" s="576"/>
      <c r="BL724" s="576"/>
      <c r="BM724" s="576"/>
      <c r="BN724" s="576"/>
      <c r="BO724" s="576"/>
      <c r="BP724" s="576"/>
      <c r="BQ724" s="576"/>
      <c r="BR724" s="576"/>
      <c r="BS724" s="576"/>
      <c r="BT724" s="576"/>
      <c r="BU724" s="576"/>
      <c r="BV724" s="576"/>
      <c r="BW724" s="576"/>
      <c r="BX724" s="576"/>
      <c r="BY724" s="576"/>
      <c r="BZ724" s="576"/>
      <c r="CA724" s="576"/>
      <c r="CB724" s="576"/>
      <c r="CC724" s="576"/>
      <c r="CD724" s="576"/>
      <c r="CE724" s="576"/>
      <c r="CF724" s="576"/>
      <c r="CG724" s="576"/>
      <c r="CH724" s="576"/>
      <c r="CI724" s="576"/>
      <c r="CJ724" s="576"/>
    </row>
    <row r="725" spans="4:88" ht="14.25" customHeight="1" x14ac:dyDescent="0.35">
      <c r="D725" s="264"/>
      <c r="E725" s="265"/>
      <c r="F725" s="265"/>
      <c r="G725" s="265"/>
      <c r="H725" s="265"/>
      <c r="I725" s="265"/>
      <c r="J725" s="265"/>
      <c r="K725" s="265"/>
      <c r="L725" s="265"/>
      <c r="M725" s="265"/>
      <c r="N725" s="265"/>
      <c r="O725" s="265"/>
      <c r="P725" s="265"/>
      <c r="Q725" s="266"/>
      <c r="R725" s="544"/>
      <c r="S725" s="545"/>
      <c r="T725" s="545"/>
      <c r="U725" s="546"/>
      <c r="V725" s="544"/>
      <c r="W725" s="545"/>
      <c r="X725" s="545"/>
      <c r="Y725" s="546"/>
      <c r="Z725" s="544"/>
      <c r="AA725" s="545"/>
      <c r="AB725" s="545"/>
      <c r="AC725" s="546"/>
      <c r="AD725" s="544"/>
      <c r="AE725" s="545"/>
      <c r="AF725" s="546"/>
      <c r="AG725" s="544"/>
      <c r="AH725" s="545"/>
      <c r="AI725" s="546"/>
      <c r="AJ725" s="544"/>
      <c r="AK725" s="545"/>
      <c r="AL725" s="546"/>
      <c r="AM725" s="544"/>
      <c r="AN725" s="545"/>
      <c r="AO725" s="545"/>
      <c r="AP725" s="546"/>
      <c r="AR725" s="603"/>
      <c r="AS725" s="603"/>
      <c r="AT725" s="603"/>
      <c r="AU725" s="603"/>
      <c r="AV725" s="603"/>
      <c r="AW725" s="603"/>
      <c r="AX725" s="603"/>
      <c r="AY725" s="603"/>
      <c r="AZ725" s="603"/>
      <c r="BA725" s="603"/>
      <c r="BB725" s="603"/>
      <c r="BC725" s="603"/>
      <c r="BD725" s="603"/>
      <c r="BE725" s="603"/>
      <c r="BF725" s="603"/>
      <c r="BG725" s="603"/>
      <c r="BH725" s="576"/>
      <c r="BI725" s="576"/>
      <c r="BJ725" s="576"/>
      <c r="BK725" s="576"/>
      <c r="BL725" s="576"/>
      <c r="BM725" s="576"/>
      <c r="BN725" s="576"/>
      <c r="BO725" s="576"/>
      <c r="BP725" s="576"/>
      <c r="BQ725" s="576"/>
      <c r="BR725" s="576"/>
      <c r="BS725" s="576"/>
      <c r="BT725" s="576"/>
      <c r="BU725" s="576"/>
      <c r="BV725" s="576"/>
      <c r="BW725" s="576"/>
      <c r="BX725" s="576"/>
      <c r="BY725" s="576"/>
      <c r="BZ725" s="576"/>
      <c r="CA725" s="576"/>
      <c r="CB725" s="576"/>
      <c r="CC725" s="576"/>
      <c r="CD725" s="576"/>
      <c r="CE725" s="576"/>
      <c r="CF725" s="576"/>
      <c r="CG725" s="576"/>
      <c r="CH725" s="576"/>
      <c r="CI725" s="576"/>
      <c r="CJ725" s="576"/>
    </row>
    <row r="726" spans="4:88" ht="14.25" customHeight="1" x14ac:dyDescent="0.35">
      <c r="D726" s="332"/>
      <c r="E726" s="333"/>
      <c r="F726" s="333"/>
      <c r="G726" s="333"/>
      <c r="H726" s="333"/>
      <c r="I726" s="333"/>
      <c r="J726" s="333"/>
      <c r="K726" s="333"/>
      <c r="L726" s="333"/>
      <c r="M726" s="333"/>
      <c r="N726" s="333"/>
      <c r="O726" s="333"/>
      <c r="P726" s="333"/>
      <c r="Q726" s="334"/>
      <c r="R726" s="544"/>
      <c r="S726" s="545"/>
      <c r="T726" s="545"/>
      <c r="U726" s="546"/>
      <c r="V726" s="544"/>
      <c r="W726" s="545"/>
      <c r="X726" s="545"/>
      <c r="Y726" s="546"/>
      <c r="Z726" s="544"/>
      <c r="AA726" s="545"/>
      <c r="AB726" s="545"/>
      <c r="AC726" s="546"/>
      <c r="AD726" s="544"/>
      <c r="AE726" s="545"/>
      <c r="AF726" s="546"/>
      <c r="AG726" s="544"/>
      <c r="AH726" s="545"/>
      <c r="AI726" s="546"/>
      <c r="AJ726" s="544"/>
      <c r="AK726" s="545"/>
      <c r="AL726" s="546"/>
      <c r="AM726" s="544"/>
      <c r="AN726" s="545"/>
      <c r="AO726" s="545"/>
      <c r="AP726" s="546"/>
      <c r="AR726" s="603"/>
      <c r="AS726" s="603"/>
      <c r="AT726" s="603"/>
      <c r="AU726" s="603"/>
      <c r="AV726" s="603"/>
      <c r="AW726" s="603"/>
      <c r="AX726" s="603"/>
      <c r="AY726" s="603"/>
      <c r="AZ726" s="603"/>
      <c r="BA726" s="603"/>
      <c r="BB726" s="603"/>
      <c r="BC726" s="603"/>
      <c r="BD726" s="603"/>
      <c r="BE726" s="603"/>
      <c r="BF726" s="603"/>
      <c r="BG726" s="603"/>
      <c r="BH726" s="576"/>
      <c r="BI726" s="576"/>
      <c r="BJ726" s="576"/>
      <c r="BK726" s="576"/>
      <c r="BL726" s="576"/>
      <c r="BM726" s="576"/>
      <c r="BN726" s="576"/>
      <c r="BO726" s="576"/>
      <c r="BP726" s="576"/>
      <c r="BQ726" s="576"/>
      <c r="BR726" s="576"/>
      <c r="BS726" s="576"/>
      <c r="BT726" s="576"/>
      <c r="BU726" s="576"/>
      <c r="BV726" s="576"/>
      <c r="BW726" s="576"/>
      <c r="BX726" s="576"/>
      <c r="BY726" s="576"/>
      <c r="BZ726" s="576"/>
      <c r="CA726" s="576"/>
      <c r="CB726" s="576"/>
      <c r="CC726" s="576"/>
      <c r="CD726" s="576"/>
      <c r="CE726" s="576"/>
      <c r="CF726" s="576"/>
      <c r="CG726" s="576"/>
      <c r="CH726" s="576"/>
      <c r="CI726" s="576"/>
      <c r="CJ726" s="576"/>
    </row>
    <row r="727" spans="4:88" ht="14.25" customHeight="1" x14ac:dyDescent="0.35">
      <c r="D727" s="264"/>
      <c r="E727" s="265"/>
      <c r="F727" s="265"/>
      <c r="G727" s="265"/>
      <c r="H727" s="265"/>
      <c r="I727" s="265"/>
      <c r="J727" s="265"/>
      <c r="K727" s="265"/>
      <c r="L727" s="265"/>
      <c r="M727" s="265"/>
      <c r="N727" s="265"/>
      <c r="O727" s="265"/>
      <c r="P727" s="265"/>
      <c r="Q727" s="266"/>
      <c r="R727" s="544"/>
      <c r="S727" s="545"/>
      <c r="T727" s="545"/>
      <c r="U727" s="546"/>
      <c r="V727" s="544"/>
      <c r="W727" s="545"/>
      <c r="X727" s="545"/>
      <c r="Y727" s="546"/>
      <c r="Z727" s="544"/>
      <c r="AA727" s="545"/>
      <c r="AB727" s="545"/>
      <c r="AC727" s="546"/>
      <c r="AD727" s="544"/>
      <c r="AE727" s="545"/>
      <c r="AF727" s="546"/>
      <c r="AG727" s="544"/>
      <c r="AH727" s="545"/>
      <c r="AI727" s="546"/>
      <c r="AJ727" s="544"/>
      <c r="AK727" s="545"/>
      <c r="AL727" s="546"/>
      <c r="AM727" s="544"/>
      <c r="AN727" s="545"/>
      <c r="AO727" s="545"/>
      <c r="AP727" s="546"/>
      <c r="AR727" s="603"/>
      <c r="AS727" s="603"/>
      <c r="AT727" s="603"/>
      <c r="AU727" s="603"/>
      <c r="AV727" s="603"/>
      <c r="AW727" s="603"/>
      <c r="AX727" s="603"/>
      <c r="AY727" s="603"/>
      <c r="AZ727" s="603"/>
      <c r="BA727" s="603"/>
      <c r="BB727" s="603"/>
      <c r="BC727" s="603"/>
      <c r="BD727" s="603"/>
      <c r="BE727" s="603"/>
      <c r="BF727" s="603"/>
      <c r="BG727" s="603"/>
      <c r="BH727" s="576"/>
      <c r="BI727" s="576"/>
      <c r="BJ727" s="576"/>
      <c r="BK727" s="576"/>
      <c r="BL727" s="576"/>
      <c r="BM727" s="576"/>
      <c r="BN727" s="576"/>
      <c r="BO727" s="576"/>
      <c r="BP727" s="576"/>
      <c r="BQ727" s="576"/>
      <c r="BR727" s="576"/>
      <c r="BS727" s="576"/>
      <c r="BT727" s="576"/>
      <c r="BU727" s="576"/>
      <c r="BV727" s="576"/>
      <c r="BW727" s="576"/>
      <c r="BX727" s="576"/>
      <c r="BY727" s="576"/>
      <c r="BZ727" s="576"/>
      <c r="CA727" s="576"/>
      <c r="CB727" s="576"/>
      <c r="CC727" s="576"/>
      <c r="CD727" s="576"/>
      <c r="CE727" s="576"/>
      <c r="CF727" s="576"/>
      <c r="CG727" s="576"/>
      <c r="CH727" s="576"/>
      <c r="CI727" s="576"/>
      <c r="CJ727" s="576"/>
    </row>
    <row r="728" spans="4:88" ht="14.25" customHeight="1" x14ac:dyDescent="0.35">
      <c r="D728" s="264"/>
      <c r="E728" s="265"/>
      <c r="F728" s="265"/>
      <c r="G728" s="265"/>
      <c r="H728" s="265"/>
      <c r="I728" s="265"/>
      <c r="J728" s="265"/>
      <c r="K728" s="265"/>
      <c r="L728" s="265"/>
      <c r="M728" s="265"/>
      <c r="N728" s="265"/>
      <c r="O728" s="265"/>
      <c r="P728" s="265"/>
      <c r="Q728" s="266"/>
      <c r="R728" s="544"/>
      <c r="S728" s="545"/>
      <c r="T728" s="545"/>
      <c r="U728" s="546"/>
      <c r="V728" s="544"/>
      <c r="W728" s="545"/>
      <c r="X728" s="545"/>
      <c r="Y728" s="546"/>
      <c r="Z728" s="544"/>
      <c r="AA728" s="545"/>
      <c r="AB728" s="545"/>
      <c r="AC728" s="546"/>
      <c r="AD728" s="544"/>
      <c r="AE728" s="545"/>
      <c r="AF728" s="546"/>
      <c r="AG728" s="544"/>
      <c r="AH728" s="545"/>
      <c r="AI728" s="546"/>
      <c r="AJ728" s="544"/>
      <c r="AK728" s="545"/>
      <c r="AL728" s="546"/>
      <c r="AM728" s="544"/>
      <c r="AN728" s="545"/>
      <c r="AO728" s="545"/>
      <c r="AP728" s="546"/>
      <c r="AR728" s="603"/>
      <c r="AS728" s="603"/>
      <c r="AT728" s="603"/>
      <c r="AU728" s="603"/>
      <c r="AV728" s="603"/>
      <c r="AW728" s="603"/>
      <c r="AX728" s="603"/>
      <c r="AY728" s="603"/>
      <c r="AZ728" s="603"/>
      <c r="BA728" s="603"/>
      <c r="BB728" s="603"/>
      <c r="BC728" s="603"/>
      <c r="BD728" s="603"/>
      <c r="BE728" s="603"/>
      <c r="BF728" s="603"/>
      <c r="BG728" s="603"/>
      <c r="BH728" s="576"/>
      <c r="BI728" s="576"/>
      <c r="BJ728" s="576"/>
      <c r="BK728" s="576"/>
      <c r="BL728" s="576"/>
      <c r="BM728" s="576"/>
      <c r="BN728" s="576"/>
      <c r="BO728" s="576"/>
      <c r="BP728" s="576"/>
      <c r="BQ728" s="576"/>
      <c r="BR728" s="576"/>
      <c r="BS728" s="576"/>
      <c r="BT728" s="576"/>
      <c r="BU728" s="576"/>
      <c r="BV728" s="576"/>
      <c r="BW728" s="576"/>
      <c r="BX728" s="576"/>
      <c r="BY728" s="576"/>
      <c r="BZ728" s="576"/>
      <c r="CA728" s="576"/>
      <c r="CB728" s="576"/>
      <c r="CC728" s="576"/>
      <c r="CD728" s="576"/>
      <c r="CE728" s="576"/>
      <c r="CF728" s="576"/>
      <c r="CG728" s="576"/>
      <c r="CH728" s="576"/>
      <c r="CI728" s="576"/>
      <c r="CJ728" s="576"/>
    </row>
    <row r="729" spans="4:88" ht="14.25" customHeight="1" x14ac:dyDescent="0.35">
      <c r="D729" s="264"/>
      <c r="E729" s="265"/>
      <c r="F729" s="265"/>
      <c r="G729" s="265"/>
      <c r="H729" s="265"/>
      <c r="I729" s="265"/>
      <c r="J729" s="265"/>
      <c r="K729" s="265"/>
      <c r="L729" s="265"/>
      <c r="M729" s="265"/>
      <c r="N729" s="265"/>
      <c r="O729" s="265"/>
      <c r="P729" s="265"/>
      <c r="Q729" s="266"/>
      <c r="R729" s="544"/>
      <c r="S729" s="545"/>
      <c r="T729" s="545"/>
      <c r="U729" s="546"/>
      <c r="V729" s="544"/>
      <c r="W729" s="545"/>
      <c r="X729" s="545"/>
      <c r="Y729" s="546"/>
      <c r="Z729" s="544"/>
      <c r="AA729" s="545"/>
      <c r="AB729" s="545"/>
      <c r="AC729" s="546"/>
      <c r="AD729" s="544"/>
      <c r="AE729" s="545"/>
      <c r="AF729" s="546"/>
      <c r="AG729" s="544"/>
      <c r="AH729" s="545"/>
      <c r="AI729" s="546"/>
      <c r="AJ729" s="544"/>
      <c r="AK729" s="545"/>
      <c r="AL729" s="546"/>
      <c r="AM729" s="544"/>
      <c r="AN729" s="545"/>
      <c r="AO729" s="545"/>
      <c r="AP729" s="546"/>
      <c r="AR729" s="603"/>
      <c r="AS729" s="603"/>
      <c r="AT729" s="603"/>
      <c r="AU729" s="603"/>
      <c r="AV729" s="603"/>
      <c r="AW729" s="603"/>
      <c r="AX729" s="603"/>
      <c r="AY729" s="603"/>
      <c r="AZ729" s="603"/>
      <c r="BA729" s="603"/>
      <c r="BB729" s="603"/>
      <c r="BC729" s="603"/>
      <c r="BD729" s="603"/>
      <c r="BE729" s="603"/>
      <c r="BF729" s="603"/>
      <c r="BG729" s="603"/>
      <c r="BH729" s="576"/>
      <c r="BI729" s="576"/>
      <c r="BJ729" s="576"/>
      <c r="BK729" s="576"/>
      <c r="BL729" s="576"/>
      <c r="BM729" s="576"/>
      <c r="BN729" s="576"/>
      <c r="BO729" s="576"/>
      <c r="BP729" s="576"/>
      <c r="BQ729" s="576"/>
      <c r="BR729" s="576"/>
      <c r="BS729" s="576"/>
      <c r="BT729" s="576"/>
      <c r="BU729" s="576"/>
      <c r="BV729" s="576"/>
      <c r="BW729" s="576"/>
      <c r="BX729" s="576"/>
      <c r="BY729" s="576"/>
      <c r="BZ729" s="576"/>
      <c r="CA729" s="576"/>
      <c r="CB729" s="576"/>
      <c r="CC729" s="576"/>
      <c r="CD729" s="576"/>
      <c r="CE729" s="576"/>
      <c r="CF729" s="576"/>
      <c r="CG729" s="576"/>
      <c r="CH729" s="576"/>
      <c r="CI729" s="576"/>
      <c r="CJ729" s="576"/>
    </row>
    <row r="730" spans="4:88" ht="14.25" customHeight="1" x14ac:dyDescent="0.35">
      <c r="D730" s="264"/>
      <c r="E730" s="265"/>
      <c r="F730" s="265"/>
      <c r="G730" s="265"/>
      <c r="H730" s="265"/>
      <c r="I730" s="265"/>
      <c r="J730" s="265"/>
      <c r="K730" s="265"/>
      <c r="L730" s="265"/>
      <c r="M730" s="265"/>
      <c r="N730" s="265"/>
      <c r="O730" s="265"/>
      <c r="P730" s="265"/>
      <c r="Q730" s="266"/>
      <c r="R730" s="544"/>
      <c r="S730" s="545"/>
      <c r="T730" s="545"/>
      <c r="U730" s="546"/>
      <c r="V730" s="544"/>
      <c r="W730" s="545"/>
      <c r="X730" s="545"/>
      <c r="Y730" s="546"/>
      <c r="Z730" s="544"/>
      <c r="AA730" s="545"/>
      <c r="AB730" s="545"/>
      <c r="AC730" s="546"/>
      <c r="AD730" s="544"/>
      <c r="AE730" s="545"/>
      <c r="AF730" s="546"/>
      <c r="AG730" s="544"/>
      <c r="AH730" s="545"/>
      <c r="AI730" s="546"/>
      <c r="AJ730" s="544"/>
      <c r="AK730" s="545"/>
      <c r="AL730" s="546"/>
      <c r="AM730" s="544"/>
      <c r="AN730" s="545"/>
      <c r="AO730" s="545"/>
      <c r="AP730" s="546"/>
      <c r="AR730" s="603"/>
      <c r="AS730" s="603"/>
      <c r="AT730" s="603"/>
      <c r="AU730" s="603"/>
      <c r="AV730" s="603"/>
      <c r="AW730" s="603"/>
      <c r="AX730" s="603"/>
      <c r="AY730" s="603"/>
      <c r="AZ730" s="603"/>
      <c r="BA730" s="603"/>
      <c r="BB730" s="603"/>
      <c r="BC730" s="603"/>
      <c r="BD730" s="603"/>
      <c r="BE730" s="603"/>
      <c r="BF730" s="603"/>
      <c r="BG730" s="603"/>
      <c r="BH730" s="576"/>
      <c r="BI730" s="576"/>
      <c r="BJ730" s="576"/>
      <c r="BK730" s="576"/>
      <c r="BL730" s="576"/>
      <c r="BM730" s="576"/>
      <c r="BN730" s="576"/>
      <c r="BO730" s="576"/>
      <c r="BP730" s="576"/>
      <c r="BQ730" s="576"/>
      <c r="BR730" s="576"/>
      <c r="BS730" s="576"/>
      <c r="BT730" s="576"/>
      <c r="BU730" s="576"/>
      <c r="BV730" s="576"/>
      <c r="BW730" s="576"/>
      <c r="BX730" s="576"/>
      <c r="BY730" s="576"/>
      <c r="BZ730" s="576"/>
      <c r="CA730" s="576"/>
      <c r="CB730" s="576"/>
      <c r="CC730" s="576"/>
      <c r="CD730" s="576"/>
      <c r="CE730" s="576"/>
      <c r="CF730" s="576"/>
      <c r="CG730" s="576"/>
      <c r="CH730" s="576"/>
      <c r="CI730" s="576"/>
      <c r="CJ730" s="576"/>
    </row>
    <row r="731" spans="4:88" ht="14.25" customHeight="1" x14ac:dyDescent="0.35">
      <c r="D731" s="264"/>
      <c r="E731" s="265"/>
      <c r="F731" s="265"/>
      <c r="G731" s="265"/>
      <c r="H731" s="265"/>
      <c r="I731" s="265"/>
      <c r="J731" s="265"/>
      <c r="K731" s="265"/>
      <c r="L731" s="265"/>
      <c r="M731" s="265"/>
      <c r="N731" s="265"/>
      <c r="O731" s="265"/>
      <c r="P731" s="265"/>
      <c r="Q731" s="266"/>
      <c r="R731" s="544"/>
      <c r="S731" s="545"/>
      <c r="T731" s="545"/>
      <c r="U731" s="546"/>
      <c r="V731" s="544"/>
      <c r="W731" s="545"/>
      <c r="X731" s="545"/>
      <c r="Y731" s="546"/>
      <c r="Z731" s="544"/>
      <c r="AA731" s="545"/>
      <c r="AB731" s="545"/>
      <c r="AC731" s="546"/>
      <c r="AD731" s="544"/>
      <c r="AE731" s="545"/>
      <c r="AF731" s="546"/>
      <c r="AG731" s="544"/>
      <c r="AH731" s="545"/>
      <c r="AI731" s="546"/>
      <c r="AJ731" s="544"/>
      <c r="AK731" s="545"/>
      <c r="AL731" s="546"/>
      <c r="AM731" s="544"/>
      <c r="AN731" s="545"/>
      <c r="AO731" s="545"/>
      <c r="AP731" s="546"/>
      <c r="AR731" s="603"/>
      <c r="AS731" s="603"/>
      <c r="AT731" s="603"/>
      <c r="AU731" s="603"/>
      <c r="AV731" s="603"/>
      <c r="AW731" s="603"/>
      <c r="AX731" s="603"/>
      <c r="AY731" s="603"/>
      <c r="AZ731" s="603"/>
      <c r="BA731" s="603"/>
      <c r="BB731" s="603"/>
      <c r="BC731" s="603"/>
      <c r="BD731" s="603"/>
      <c r="BE731" s="603"/>
      <c r="BF731" s="603"/>
      <c r="BG731" s="603"/>
      <c r="BH731" s="576"/>
      <c r="BI731" s="576"/>
      <c r="BJ731" s="576"/>
      <c r="BK731" s="576"/>
      <c r="BL731" s="576"/>
      <c r="BM731" s="576"/>
      <c r="BN731" s="576"/>
      <c r="BO731" s="576"/>
      <c r="BP731" s="576"/>
      <c r="BQ731" s="576"/>
      <c r="BR731" s="576"/>
      <c r="BS731" s="576"/>
      <c r="BT731" s="576"/>
      <c r="BU731" s="576"/>
      <c r="BV731" s="576"/>
      <c r="BW731" s="576"/>
      <c r="BX731" s="576"/>
      <c r="BY731" s="576"/>
      <c r="BZ731" s="576"/>
      <c r="CA731" s="576"/>
      <c r="CB731" s="576"/>
      <c r="CC731" s="576"/>
      <c r="CD731" s="576"/>
      <c r="CE731" s="576"/>
      <c r="CF731" s="576"/>
      <c r="CG731" s="576"/>
      <c r="CH731" s="576"/>
      <c r="CI731" s="576"/>
      <c r="CJ731" s="576"/>
    </row>
    <row r="732" spans="4:88" ht="14.25" customHeight="1" x14ac:dyDescent="0.35">
      <c r="D732" s="264" t="s">
        <v>1257</v>
      </c>
      <c r="E732" s="265"/>
      <c r="F732" s="265"/>
      <c r="G732" s="265"/>
      <c r="H732" s="265"/>
      <c r="I732" s="265"/>
      <c r="J732" s="265"/>
      <c r="K732" s="265"/>
      <c r="L732" s="265"/>
      <c r="M732" s="265"/>
      <c r="N732" s="265"/>
      <c r="O732" s="265"/>
      <c r="P732" s="265"/>
      <c r="Q732" s="266"/>
      <c r="R732" s="544"/>
      <c r="S732" s="545"/>
      <c r="T732" s="545"/>
      <c r="U732" s="546"/>
      <c r="V732" s="544"/>
      <c r="W732" s="545"/>
      <c r="X732" s="545"/>
      <c r="Y732" s="546"/>
      <c r="Z732" s="544">
        <f>SUM(Z706:AC724)</f>
        <v>833</v>
      </c>
      <c r="AA732" s="545"/>
      <c r="AB732" s="545"/>
      <c r="AC732" s="546"/>
      <c r="AD732" s="544">
        <f>SUM(AD706:AF724)</f>
        <v>4618</v>
      </c>
      <c r="AE732" s="545"/>
      <c r="AF732" s="546"/>
      <c r="AG732" s="544">
        <f>SUM(AG706:AI724)</f>
        <v>4019</v>
      </c>
      <c r="AH732" s="545"/>
      <c r="AI732" s="546"/>
      <c r="AJ732" s="544">
        <f>SUM(AJ706:AL724)</f>
        <v>1522</v>
      </c>
      <c r="AK732" s="545"/>
      <c r="AL732" s="546"/>
      <c r="AM732" s="544"/>
      <c r="AN732" s="545"/>
      <c r="AO732" s="545"/>
      <c r="AP732" s="546"/>
      <c r="AR732" s="602" t="s">
        <v>363</v>
      </c>
      <c r="AS732" s="602"/>
      <c r="AT732" s="602"/>
      <c r="AU732" s="602"/>
      <c r="AV732" s="602"/>
      <c r="AW732" s="602"/>
      <c r="AX732" s="602"/>
      <c r="AY732" s="602"/>
      <c r="AZ732" s="602"/>
      <c r="BA732" s="602"/>
      <c r="BB732" s="602"/>
      <c r="BC732" s="602"/>
      <c r="BD732" s="602"/>
      <c r="BE732" s="602"/>
      <c r="BF732" s="602"/>
      <c r="BG732" s="602"/>
      <c r="BH732" s="751">
        <f>+(COUNTIF(R706:U732,"x")+COUNTIF(BH706:BK731,"x"))</f>
        <v>5</v>
      </c>
      <c r="BI732" s="751"/>
      <c r="BJ732" s="751"/>
      <c r="BK732" s="751"/>
      <c r="BL732" s="751">
        <f>+(COUNTIF(V706:Y732,"x")+COUNTIF(BL706:BO731,"x"))</f>
        <v>14</v>
      </c>
      <c r="BM732" s="751"/>
      <c r="BN732" s="751"/>
      <c r="BO732" s="751"/>
      <c r="BP732" s="751">
        <f>SUM(Z706:AB732,BP706:BS731)</f>
        <v>1666</v>
      </c>
      <c r="BQ732" s="751"/>
      <c r="BR732" s="751"/>
      <c r="BS732" s="751"/>
      <c r="BT732" s="752">
        <v>1</v>
      </c>
      <c r="BU732" s="753"/>
      <c r="BV732" s="754"/>
      <c r="BW732" s="752">
        <f>SUM(AG706:AI732,BW706:BY731)</f>
        <v>8038</v>
      </c>
      <c r="BX732" s="753"/>
      <c r="BY732" s="754"/>
      <c r="BZ732" s="752">
        <f>SUM(AJ706:AL732,BZ706:CB731)</f>
        <v>3044</v>
      </c>
      <c r="CA732" s="753"/>
      <c r="CB732" s="754"/>
      <c r="CC732" s="751">
        <f>+(COUNTIF(AM706:AP732,"x")+COUNTIF(CC706:CF731,"x"))</f>
        <v>16</v>
      </c>
      <c r="CD732" s="751"/>
      <c r="CE732" s="751"/>
      <c r="CF732" s="751"/>
      <c r="CG732" s="751">
        <v>3</v>
      </c>
      <c r="CH732" s="751"/>
      <c r="CI732" s="751"/>
      <c r="CJ732" s="751"/>
    </row>
    <row r="733" spans="4:88" ht="14.25" customHeight="1" x14ac:dyDescent="0.35">
      <c r="D733" s="102" t="s">
        <v>364</v>
      </c>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c r="AA733" s="102"/>
      <c r="AB733" s="102"/>
      <c r="AC733" s="102"/>
      <c r="AD733" s="102"/>
      <c r="AE733" s="102"/>
      <c r="AF733" s="102"/>
      <c r="AG733" s="102"/>
      <c r="AH733" s="102"/>
      <c r="AI733" s="102"/>
      <c r="AJ733" s="102"/>
      <c r="AK733" s="102"/>
      <c r="AL733" s="102"/>
      <c r="AM733" s="102"/>
      <c r="AN733" s="102"/>
      <c r="AO733" s="102"/>
      <c r="AP733" s="102"/>
      <c r="AR733" s="756" t="s">
        <v>364</v>
      </c>
      <c r="AS733" s="756"/>
      <c r="AT733" s="756"/>
      <c r="AU733" s="756"/>
      <c r="AV733" s="756"/>
      <c r="AW733" s="756"/>
      <c r="AX733" s="756"/>
      <c r="AY733" s="756"/>
      <c r="AZ733" s="756"/>
      <c r="BA733" s="756"/>
      <c r="BB733" s="756"/>
      <c r="BC733" s="756"/>
      <c r="BD733" s="756"/>
      <c r="BE733" s="756"/>
      <c r="BF733" s="756"/>
      <c r="BG733" s="756"/>
      <c r="BH733" s="756"/>
      <c r="BI733" s="756"/>
      <c r="BJ733" s="756"/>
      <c r="BK733" s="756"/>
      <c r="BL733" s="756"/>
      <c r="BM733" s="756"/>
      <c r="BN733" s="756"/>
      <c r="BO733" s="756"/>
      <c r="BP733" s="756"/>
      <c r="BQ733" s="756"/>
      <c r="BR733" s="756"/>
      <c r="BS733" s="756"/>
      <c r="BT733" s="756"/>
      <c r="BU733" s="756"/>
      <c r="BV733" s="756"/>
      <c r="BW733" s="756"/>
      <c r="BX733" s="756"/>
      <c r="BY733" s="756"/>
      <c r="BZ733" s="756"/>
      <c r="CA733" s="756"/>
      <c r="CB733" s="756"/>
      <c r="CC733" s="756"/>
      <c r="CD733" s="756"/>
      <c r="CE733" s="756"/>
      <c r="CF733" s="756"/>
      <c r="CG733" s="756"/>
      <c r="CH733" s="756"/>
    </row>
    <row r="734" spans="4:88" ht="14.25" customHeight="1" x14ac:dyDescent="0.35"/>
    <row r="735" spans="4:88" ht="14.25" customHeight="1" x14ac:dyDescent="0.35">
      <c r="J735" s="399"/>
      <c r="K735" s="399"/>
      <c r="L735" s="399"/>
      <c r="M735" s="399"/>
      <c r="N735" s="399"/>
      <c r="O735" s="399"/>
      <c r="P735" s="399"/>
      <c r="Q735" s="399"/>
      <c r="R735" s="563">
        <f>Z732+AD732+AG732+AJ732</f>
        <v>10992</v>
      </c>
      <c r="S735" s="563"/>
      <c r="T735" s="563"/>
      <c r="U735" s="563"/>
      <c r="AP735" s="205"/>
    </row>
    <row r="736" spans="4:88" ht="14.25" customHeight="1" x14ac:dyDescent="0.35">
      <c r="J736" s="399" t="s">
        <v>1264</v>
      </c>
      <c r="K736" s="399"/>
      <c r="L736" s="399"/>
      <c r="M736" s="399"/>
      <c r="N736" s="399"/>
      <c r="O736" s="399"/>
      <c r="P736" s="399"/>
      <c r="Q736" s="399"/>
      <c r="R736" s="561">
        <f>Z732*100/R735</f>
        <v>7.5782387190684135</v>
      </c>
      <c r="S736" s="561"/>
      <c r="T736" s="561"/>
      <c r="U736" s="561"/>
      <c r="AP736" s="210"/>
    </row>
    <row r="737" spans="4:88" ht="14.25" customHeight="1" x14ac:dyDescent="0.35">
      <c r="J737" s="399" t="s">
        <v>1261</v>
      </c>
      <c r="K737" s="399" t="s">
        <v>1261</v>
      </c>
      <c r="L737" s="399" t="s">
        <v>1261</v>
      </c>
      <c r="M737" s="399" t="s">
        <v>1261</v>
      </c>
      <c r="N737" s="399" t="s">
        <v>1261</v>
      </c>
      <c r="O737" s="399" t="s">
        <v>1261</v>
      </c>
      <c r="P737" s="399" t="s">
        <v>1261</v>
      </c>
      <c r="Q737" s="399" t="s">
        <v>1261</v>
      </c>
      <c r="R737" s="561">
        <f>AD732*100/R735</f>
        <v>42.012372634643377</v>
      </c>
      <c r="S737" s="561"/>
      <c r="T737" s="561"/>
      <c r="U737" s="561"/>
      <c r="AP737" s="210"/>
    </row>
    <row r="738" spans="4:88" ht="14.25" customHeight="1" x14ac:dyDescent="0.35">
      <c r="J738" s="399" t="s">
        <v>1262</v>
      </c>
      <c r="K738" s="399" t="s">
        <v>1262</v>
      </c>
      <c r="L738" s="399" t="s">
        <v>1262</v>
      </c>
      <c r="M738" s="399" t="s">
        <v>1262</v>
      </c>
      <c r="N738" s="399" t="s">
        <v>1262</v>
      </c>
      <c r="O738" s="399" t="s">
        <v>1262</v>
      </c>
      <c r="P738" s="399" t="s">
        <v>1262</v>
      </c>
      <c r="Q738" s="399" t="s">
        <v>1262</v>
      </c>
      <c r="R738" s="561">
        <f>AG732*100/R735</f>
        <v>36.56295487627365</v>
      </c>
      <c r="S738" s="561"/>
      <c r="T738" s="561"/>
      <c r="U738" s="561"/>
      <c r="AP738" s="210"/>
    </row>
    <row r="739" spans="4:88" ht="14.25" customHeight="1" x14ac:dyDescent="0.35">
      <c r="J739" s="399" t="s">
        <v>1263</v>
      </c>
      <c r="K739" s="399" t="s">
        <v>1263</v>
      </c>
      <c r="L739" s="399" t="s">
        <v>1263</v>
      </c>
      <c r="M739" s="399" t="s">
        <v>1263</v>
      </c>
      <c r="N739" s="399" t="s">
        <v>1263</v>
      </c>
      <c r="O739" s="399" t="s">
        <v>1263</v>
      </c>
      <c r="P739" s="399" t="s">
        <v>1263</v>
      </c>
      <c r="Q739" s="399" t="s">
        <v>1263</v>
      </c>
      <c r="R739" s="561">
        <f>AJ732*100/R735</f>
        <v>13.846433770014556</v>
      </c>
      <c r="S739" s="561"/>
      <c r="T739" s="561"/>
      <c r="U739" s="561"/>
      <c r="AP739" s="210"/>
    </row>
    <row r="740" spans="4:88" ht="14.25" customHeight="1" x14ac:dyDescent="0.35">
      <c r="J740" s="399"/>
      <c r="K740" s="399"/>
      <c r="L740" s="399"/>
      <c r="M740" s="399"/>
      <c r="N740" s="399"/>
      <c r="O740" s="399"/>
      <c r="P740" s="399"/>
      <c r="Q740" s="399"/>
      <c r="R740" s="562"/>
      <c r="S740" s="562"/>
      <c r="T740" s="562"/>
      <c r="U740" s="562"/>
    </row>
    <row r="741" spans="4:88" ht="14.25" customHeight="1" x14ac:dyDescent="0.35"/>
    <row r="742" spans="4:88" ht="14.25" customHeight="1" x14ac:dyDescent="0.35"/>
    <row r="743" spans="4:88" ht="14.25" customHeight="1" x14ac:dyDescent="0.35"/>
    <row r="744" spans="4:88" ht="14.25" customHeight="1" x14ac:dyDescent="0.35"/>
    <row r="745" spans="4:88" ht="14.25" customHeight="1" x14ac:dyDescent="0.35"/>
    <row r="746" spans="4:88" ht="14.25" customHeight="1" x14ac:dyDescent="0.35"/>
    <row r="747" spans="4:88" ht="14.25" customHeight="1" x14ac:dyDescent="0.35"/>
    <row r="748" spans="4:88" ht="14.25" customHeight="1" x14ac:dyDescent="0.35"/>
    <row r="749" spans="4:88" ht="14.25" customHeight="1" x14ac:dyDescent="0.35"/>
    <row r="750" spans="4:88" ht="14.25" customHeight="1" x14ac:dyDescent="0.35">
      <c r="D750" s="102" t="s">
        <v>369</v>
      </c>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c r="AA750" s="102"/>
      <c r="AB750" s="102"/>
      <c r="AC750" s="102"/>
      <c r="AD750" s="102"/>
      <c r="AE750" s="102"/>
      <c r="AF750" s="102"/>
      <c r="AG750" s="102"/>
      <c r="AH750" s="102"/>
      <c r="AI750" s="102"/>
      <c r="AJ750" s="102"/>
      <c r="AK750" s="102"/>
      <c r="AL750" s="102"/>
      <c r="AM750" s="102"/>
      <c r="AN750" s="102"/>
      <c r="AO750" s="102"/>
      <c r="AP750" s="102"/>
      <c r="AR750" s="757" t="s">
        <v>369</v>
      </c>
      <c r="AS750" s="757"/>
      <c r="AT750" s="757"/>
      <c r="AU750" s="757"/>
      <c r="AV750" s="757"/>
      <c r="AW750" s="757"/>
      <c r="AX750" s="757"/>
      <c r="AY750" s="757"/>
      <c r="AZ750" s="757"/>
      <c r="BA750" s="757"/>
      <c r="BB750" s="757"/>
      <c r="BC750" s="757"/>
      <c r="BD750" s="757"/>
      <c r="BE750" s="757"/>
      <c r="BF750" s="757"/>
      <c r="BG750" s="757"/>
      <c r="BH750" s="757"/>
      <c r="BI750" s="757"/>
      <c r="BJ750" s="757"/>
      <c r="BK750" s="757"/>
      <c r="BL750" s="757"/>
      <c r="BM750" s="757"/>
      <c r="BN750" s="757"/>
      <c r="BO750" s="757"/>
      <c r="BP750" s="757"/>
      <c r="BQ750" s="757"/>
      <c r="BR750" s="757"/>
      <c r="BS750" s="757"/>
      <c r="BT750" s="757"/>
      <c r="BU750" s="757"/>
      <c r="BV750" s="757"/>
      <c r="BW750" s="757"/>
      <c r="BX750" s="757"/>
      <c r="BY750" s="757"/>
      <c r="BZ750" s="757"/>
      <c r="CA750" s="757"/>
      <c r="CB750" s="757"/>
      <c r="CC750" s="757"/>
      <c r="CD750" s="757"/>
      <c r="CE750" s="757"/>
      <c r="CF750" s="757"/>
      <c r="CG750" s="757"/>
      <c r="CH750" s="757"/>
      <c r="CI750" s="757"/>
      <c r="CJ750" s="757"/>
    </row>
    <row r="751" spans="4:88" ht="14.25" customHeight="1" x14ac:dyDescent="0.35"/>
    <row r="752" spans="4:88" ht="14.25" customHeight="1" x14ac:dyDescent="0.35">
      <c r="D752" s="90" t="s">
        <v>370</v>
      </c>
      <c r="E752" s="90"/>
      <c r="F752" s="90"/>
      <c r="G752" s="90"/>
      <c r="H752" s="90"/>
      <c r="I752" s="90"/>
      <c r="J752" s="90"/>
      <c r="K752" s="90"/>
      <c r="L752" s="90"/>
      <c r="M752" s="90"/>
      <c r="N752" s="90"/>
      <c r="O752" s="90"/>
      <c r="P752" s="90"/>
      <c r="Q752" s="90"/>
      <c r="R752" s="90"/>
      <c r="S752" s="90"/>
      <c r="T752" s="90"/>
      <c r="U752" s="90"/>
      <c r="V752" s="90"/>
      <c r="W752" s="90"/>
      <c r="X752" s="90"/>
      <c r="Y752" s="90"/>
      <c r="Z752" s="90"/>
      <c r="AA752" s="90"/>
      <c r="AB752" s="90"/>
      <c r="AC752" s="90"/>
      <c r="AD752" s="90"/>
      <c r="AE752" s="90"/>
      <c r="AF752" s="90"/>
      <c r="AG752" s="90"/>
      <c r="AH752" s="90"/>
      <c r="AI752" s="90"/>
      <c r="AJ752" s="90"/>
      <c r="AK752" s="90"/>
      <c r="AL752" s="90"/>
      <c r="AM752" s="90"/>
      <c r="AN752" s="90"/>
      <c r="AO752" s="90"/>
      <c r="AP752" s="90"/>
      <c r="AQ752" s="7"/>
      <c r="AR752" s="7"/>
      <c r="AS752" s="7"/>
      <c r="AT752" s="7"/>
      <c r="AU752" s="7"/>
      <c r="AV752" s="7"/>
      <c r="AW752" s="7"/>
      <c r="AX752" s="7"/>
      <c r="AY752" s="7"/>
      <c r="AZ752" s="7"/>
      <c r="BA752" s="7"/>
    </row>
    <row r="753" spans="4:88" ht="14.25" customHeight="1" x14ac:dyDescent="0.35">
      <c r="D753" s="93"/>
      <c r="E753" s="93"/>
      <c r="F753" s="93"/>
      <c r="G753" s="93"/>
      <c r="H753" s="93"/>
      <c r="I753" s="93"/>
      <c r="J753" s="93"/>
      <c r="K753" s="93"/>
      <c r="L753" s="93"/>
      <c r="M753" s="93"/>
      <c r="N753" s="93"/>
      <c r="O753" s="93"/>
      <c r="P753" s="93"/>
      <c r="Q753" s="93"/>
      <c r="R753" s="93"/>
      <c r="S753" s="93"/>
      <c r="T753" s="93"/>
      <c r="U753" s="93"/>
      <c r="V753" s="93"/>
      <c r="W753" s="93"/>
      <c r="X753" s="93"/>
      <c r="Y753" s="93"/>
      <c r="Z753" s="93"/>
      <c r="AA753" s="93"/>
      <c r="AB753" s="93"/>
      <c r="AC753" s="93"/>
      <c r="AD753" s="93"/>
      <c r="AE753" s="93"/>
      <c r="AF753" s="93"/>
      <c r="AG753" s="93"/>
      <c r="AH753" s="93"/>
      <c r="AI753" s="93"/>
      <c r="AJ753" s="93"/>
      <c r="AK753" s="93"/>
      <c r="AL753" s="93"/>
      <c r="AM753" s="93"/>
      <c r="AN753" s="93"/>
      <c r="AO753" s="93"/>
      <c r="AP753" s="93"/>
      <c r="AQ753" s="7"/>
      <c r="AR753" s="7"/>
      <c r="AS753" s="7"/>
      <c r="AT753" s="7"/>
      <c r="AU753" s="7"/>
      <c r="AV753" s="7"/>
      <c r="AW753" s="7"/>
      <c r="AX753" s="7"/>
      <c r="AY753" s="7"/>
      <c r="AZ753" s="7"/>
      <c r="BA753" s="7"/>
    </row>
    <row r="754" spans="4:88" ht="14.25" customHeight="1" x14ac:dyDescent="0.35">
      <c r="D754" s="326" t="s">
        <v>355</v>
      </c>
      <c r="E754" s="327"/>
      <c r="F754" s="327"/>
      <c r="G754" s="327"/>
      <c r="H754" s="327"/>
      <c r="I754" s="327"/>
      <c r="J754" s="327"/>
      <c r="K754" s="327"/>
      <c r="L754" s="327"/>
      <c r="M754" s="327"/>
      <c r="N754" s="327"/>
      <c r="O754" s="327"/>
      <c r="P754" s="327"/>
      <c r="Q754" s="327"/>
      <c r="R754" s="327"/>
      <c r="S754" s="327"/>
      <c r="T754" s="327"/>
      <c r="U754" s="328"/>
      <c r="V754" s="608" t="s">
        <v>358</v>
      </c>
      <c r="W754" s="609"/>
      <c r="X754" s="609"/>
      <c r="Y754" s="609"/>
      <c r="Z754" s="609"/>
      <c r="AA754" s="609"/>
      <c r="AB754" s="609"/>
      <c r="AC754" s="610"/>
      <c r="AD754" s="748" t="s">
        <v>371</v>
      </c>
      <c r="AE754" s="749"/>
      <c r="AF754" s="749"/>
      <c r="AG754" s="749"/>
      <c r="AH754" s="749"/>
      <c r="AI754" s="749"/>
      <c r="AJ754" s="749"/>
      <c r="AK754" s="749"/>
      <c r="AL754" s="749"/>
      <c r="AM754" s="749"/>
      <c r="AN754" s="749"/>
      <c r="AO754" s="749"/>
      <c r="AP754" s="749"/>
      <c r="AR754" s="711" t="s">
        <v>355</v>
      </c>
      <c r="AS754" s="711"/>
      <c r="AT754" s="711"/>
      <c r="AU754" s="711"/>
      <c r="AV754" s="711"/>
      <c r="AW754" s="711"/>
      <c r="AX754" s="711"/>
      <c r="AY754" s="711"/>
      <c r="AZ754" s="711"/>
      <c r="BA754" s="711"/>
      <c r="BB754" s="711"/>
      <c r="BC754" s="711"/>
      <c r="BD754" s="711"/>
      <c r="BE754" s="711"/>
      <c r="BF754" s="711"/>
      <c r="BG754" s="711"/>
      <c r="BH754" s="711"/>
      <c r="BI754" s="711"/>
      <c r="BJ754" s="711"/>
      <c r="BK754" s="711"/>
      <c r="BL754" s="711" t="s">
        <v>358</v>
      </c>
      <c r="BM754" s="711"/>
      <c r="BN754" s="711"/>
      <c r="BO754" s="711"/>
      <c r="BP754" s="711"/>
      <c r="BQ754" s="711"/>
      <c r="BR754" s="711"/>
      <c r="BS754" s="711"/>
      <c r="BT754" s="755" t="s">
        <v>371</v>
      </c>
      <c r="BU754" s="755"/>
      <c r="BV754" s="755"/>
      <c r="BW754" s="755"/>
      <c r="BX754" s="755"/>
      <c r="BY754" s="755"/>
      <c r="BZ754" s="755"/>
      <c r="CA754" s="755"/>
      <c r="CB754" s="755"/>
      <c r="CC754" s="755"/>
      <c r="CD754" s="755"/>
      <c r="CE754" s="755"/>
      <c r="CF754" s="755"/>
      <c r="CG754" s="755"/>
      <c r="CH754" s="755"/>
      <c r="CI754" s="755"/>
      <c r="CJ754" s="755"/>
    </row>
    <row r="755" spans="4:88" ht="14.25" customHeight="1" x14ac:dyDescent="0.35">
      <c r="D755" s="329"/>
      <c r="E755" s="330"/>
      <c r="F755" s="330"/>
      <c r="G755" s="330"/>
      <c r="H755" s="330"/>
      <c r="I755" s="330"/>
      <c r="J755" s="330"/>
      <c r="K755" s="330"/>
      <c r="L755" s="330"/>
      <c r="M755" s="330"/>
      <c r="N755" s="330"/>
      <c r="O755" s="330"/>
      <c r="P755" s="330"/>
      <c r="Q755" s="330"/>
      <c r="R755" s="330"/>
      <c r="S755" s="330"/>
      <c r="T755" s="330"/>
      <c r="U755" s="331"/>
      <c r="V755" s="608" t="s">
        <v>357</v>
      </c>
      <c r="W755" s="609"/>
      <c r="X755" s="609"/>
      <c r="Y755" s="610"/>
      <c r="Z755" s="608" t="s">
        <v>356</v>
      </c>
      <c r="AA755" s="609"/>
      <c r="AB755" s="609"/>
      <c r="AC755" s="610"/>
      <c r="AD755" s="608" t="s">
        <v>372</v>
      </c>
      <c r="AE755" s="609"/>
      <c r="AF755" s="609"/>
      <c r="AG755" s="610"/>
      <c r="AH755" s="608" t="s">
        <v>359</v>
      </c>
      <c r="AI755" s="609"/>
      <c r="AJ755" s="609"/>
      <c r="AK755" s="610"/>
      <c r="AL755" s="608" t="s">
        <v>360</v>
      </c>
      <c r="AM755" s="609"/>
      <c r="AN755" s="609"/>
      <c r="AO755" s="610"/>
      <c r="AP755" s="182" t="s">
        <v>361</v>
      </c>
      <c r="AR755" s="711"/>
      <c r="AS755" s="711"/>
      <c r="AT755" s="711"/>
      <c r="AU755" s="711"/>
      <c r="AV755" s="711"/>
      <c r="AW755" s="711"/>
      <c r="AX755" s="711"/>
      <c r="AY755" s="711"/>
      <c r="AZ755" s="711"/>
      <c r="BA755" s="711"/>
      <c r="BB755" s="711"/>
      <c r="BC755" s="711"/>
      <c r="BD755" s="711"/>
      <c r="BE755" s="711"/>
      <c r="BF755" s="711"/>
      <c r="BG755" s="711"/>
      <c r="BH755" s="711"/>
      <c r="BI755" s="711"/>
      <c r="BJ755" s="711"/>
      <c r="BK755" s="711"/>
      <c r="BL755" s="711" t="s">
        <v>357</v>
      </c>
      <c r="BM755" s="711"/>
      <c r="BN755" s="711"/>
      <c r="BO755" s="711"/>
      <c r="BP755" s="711" t="s">
        <v>356</v>
      </c>
      <c r="BQ755" s="711"/>
      <c r="BR755" s="711"/>
      <c r="BS755" s="711"/>
      <c r="BT755" s="711" t="s">
        <v>372</v>
      </c>
      <c r="BU755" s="711"/>
      <c r="BV755" s="711"/>
      <c r="BW755" s="711"/>
      <c r="BX755" s="711" t="s">
        <v>359</v>
      </c>
      <c r="BY755" s="711"/>
      <c r="BZ755" s="711"/>
      <c r="CA755" s="711"/>
      <c r="CB755" s="711" t="s">
        <v>360</v>
      </c>
      <c r="CC755" s="711"/>
      <c r="CD755" s="711"/>
      <c r="CE755" s="711"/>
      <c r="CF755" s="711" t="s">
        <v>361</v>
      </c>
      <c r="CG755" s="711"/>
      <c r="CH755" s="711"/>
      <c r="CI755" s="711"/>
      <c r="CJ755" s="711"/>
    </row>
    <row r="756" spans="4:88" ht="14.25" customHeight="1" x14ac:dyDescent="0.35">
      <c r="D756" s="440" t="str">
        <f t="shared" ref="D756:D761" si="29">D706</f>
        <v>antonio nariño</v>
      </c>
      <c r="E756" s="441"/>
      <c r="F756" s="441"/>
      <c r="G756" s="441"/>
      <c r="H756" s="441"/>
      <c r="I756" s="441"/>
      <c r="J756" s="441"/>
      <c r="K756" s="441"/>
      <c r="L756" s="441"/>
      <c r="M756" s="441"/>
      <c r="N756" s="441"/>
      <c r="O756" s="441"/>
      <c r="P756" s="441"/>
      <c r="Q756" s="441"/>
      <c r="R756" s="441"/>
      <c r="S756" s="441"/>
      <c r="T756" s="441"/>
      <c r="U756" s="442"/>
      <c r="V756" s="544"/>
      <c r="W756" s="545"/>
      <c r="X756" s="545"/>
      <c r="Y756" s="546"/>
      <c r="Z756" s="544" t="str">
        <f t="shared" ref="Z756:Z761" si="30">V706</f>
        <v>x</v>
      </c>
      <c r="AA756" s="545"/>
      <c r="AB756" s="545"/>
      <c r="AC756" s="546"/>
      <c r="AD756" s="544"/>
      <c r="AE756" s="545"/>
      <c r="AF756" s="545"/>
      <c r="AG756" s="546"/>
      <c r="AH756" s="544"/>
      <c r="AI756" s="545"/>
      <c r="AJ756" s="545"/>
      <c r="AK756" s="546"/>
      <c r="AL756" s="82"/>
      <c r="AM756" s="83"/>
      <c r="AN756" s="83"/>
      <c r="AO756" s="84"/>
      <c r="AP756" s="82"/>
      <c r="AQ756" s="70"/>
      <c r="AR756" s="802"/>
      <c r="AS756" s="803"/>
      <c r="AT756" s="803"/>
      <c r="AU756" s="803"/>
      <c r="AV756" s="803"/>
      <c r="AW756" s="803"/>
      <c r="AX756" s="803"/>
      <c r="AY756" s="803"/>
      <c r="AZ756" s="803"/>
      <c r="BA756" s="803"/>
      <c r="BB756" s="803"/>
      <c r="BC756" s="803"/>
      <c r="BD756" s="803"/>
      <c r="BE756" s="803"/>
      <c r="BF756" s="803"/>
      <c r="BG756" s="803"/>
      <c r="BH756" s="803"/>
      <c r="BI756" s="803"/>
      <c r="BJ756" s="803"/>
      <c r="BK756" s="804"/>
      <c r="BL756" s="576"/>
      <c r="BM756" s="576"/>
      <c r="BN756" s="576"/>
      <c r="BO756" s="576"/>
      <c r="BP756" s="576"/>
      <c r="BQ756" s="576"/>
      <c r="BR756" s="576"/>
      <c r="BS756" s="576"/>
      <c r="BT756" s="576"/>
      <c r="BU756" s="576"/>
      <c r="BV756" s="576"/>
      <c r="BW756" s="576"/>
      <c r="BX756" s="576"/>
      <c r="BY756" s="576"/>
      <c r="BZ756" s="576"/>
      <c r="CA756" s="576"/>
      <c r="CB756" s="576"/>
      <c r="CC756" s="576"/>
      <c r="CD756" s="576"/>
      <c r="CE756" s="576"/>
      <c r="CF756" s="576"/>
      <c r="CG756" s="576"/>
      <c r="CH756" s="576"/>
      <c r="CI756" s="576"/>
      <c r="CJ756" s="576"/>
    </row>
    <row r="757" spans="4:88" ht="14.25" customHeight="1" x14ac:dyDescent="0.35">
      <c r="D757" s="440" t="str">
        <f t="shared" si="29"/>
        <v>baudlio montoya</v>
      </c>
      <c r="E757" s="441"/>
      <c r="F757" s="441"/>
      <c r="G757" s="441"/>
      <c r="H757" s="441"/>
      <c r="I757" s="441"/>
      <c r="J757" s="441"/>
      <c r="K757" s="441"/>
      <c r="L757" s="441"/>
      <c r="M757" s="441"/>
      <c r="N757" s="441"/>
      <c r="O757" s="441"/>
      <c r="P757" s="441"/>
      <c r="Q757" s="441"/>
      <c r="R757" s="441"/>
      <c r="S757" s="441"/>
      <c r="T757" s="441"/>
      <c r="U757" s="442"/>
      <c r="V757" s="544"/>
      <c r="W757" s="545"/>
      <c r="X757" s="545"/>
      <c r="Y757" s="546"/>
      <c r="Z757" s="544" t="str">
        <f t="shared" si="30"/>
        <v>x</v>
      </c>
      <c r="AA757" s="545"/>
      <c r="AB757" s="545"/>
      <c r="AC757" s="546"/>
      <c r="AD757" s="544"/>
      <c r="AE757" s="545"/>
      <c r="AF757" s="545"/>
      <c r="AG757" s="546"/>
      <c r="AH757" s="544"/>
      <c r="AI757" s="545"/>
      <c r="AJ757" s="545"/>
      <c r="AK757" s="546"/>
      <c r="AL757" s="82"/>
      <c r="AM757" s="83"/>
      <c r="AN757" s="83"/>
      <c r="AO757" s="84"/>
      <c r="AP757" s="82"/>
      <c r="AQ757" s="70"/>
      <c r="AR757" s="604"/>
      <c r="AS757" s="604"/>
      <c r="AT757" s="604"/>
      <c r="AU757" s="604"/>
      <c r="AV757" s="604"/>
      <c r="AW757" s="604"/>
      <c r="AX757" s="604"/>
      <c r="AY757" s="604"/>
      <c r="AZ757" s="604"/>
      <c r="BA757" s="604"/>
      <c r="BB757" s="604"/>
      <c r="BC757" s="604"/>
      <c r="BD757" s="604"/>
      <c r="BE757" s="604"/>
      <c r="BF757" s="604"/>
      <c r="BG757" s="604"/>
      <c r="BH757" s="604"/>
      <c r="BI757" s="604"/>
      <c r="BJ757" s="604"/>
      <c r="BK757" s="604"/>
      <c r="BL757" s="576"/>
      <c r="BM757" s="576"/>
      <c r="BN757" s="576"/>
      <c r="BO757" s="576"/>
      <c r="BP757" s="576"/>
      <c r="BQ757" s="576"/>
      <c r="BR757" s="576"/>
      <c r="BS757" s="576"/>
      <c r="BT757" s="576"/>
      <c r="BU757" s="576"/>
      <c r="BV757" s="576"/>
      <c r="BW757" s="576"/>
      <c r="BX757" s="576"/>
      <c r="BY757" s="576"/>
      <c r="BZ757" s="576"/>
      <c r="CA757" s="576"/>
      <c r="CB757" s="576"/>
      <c r="CC757" s="576"/>
      <c r="CD757" s="576"/>
      <c r="CE757" s="576"/>
      <c r="CF757" s="576"/>
      <c r="CG757" s="576"/>
      <c r="CH757" s="576"/>
      <c r="CI757" s="576"/>
      <c r="CJ757" s="576"/>
    </row>
    <row r="758" spans="4:88" ht="14.25" customHeight="1" x14ac:dyDescent="0.35">
      <c r="D758" s="440" t="str">
        <f t="shared" si="29"/>
        <v>general santander</v>
      </c>
      <c r="E758" s="441"/>
      <c r="F758" s="441"/>
      <c r="G758" s="441"/>
      <c r="H758" s="441"/>
      <c r="I758" s="441"/>
      <c r="J758" s="441"/>
      <c r="K758" s="441"/>
      <c r="L758" s="441"/>
      <c r="M758" s="441"/>
      <c r="N758" s="441"/>
      <c r="O758" s="441"/>
      <c r="P758" s="441"/>
      <c r="Q758" s="441"/>
      <c r="R758" s="441"/>
      <c r="S758" s="441"/>
      <c r="T758" s="441"/>
      <c r="U758" s="442"/>
      <c r="V758" s="544"/>
      <c r="W758" s="545"/>
      <c r="X758" s="545"/>
      <c r="Y758" s="546"/>
      <c r="Z758" s="544" t="str">
        <f t="shared" si="30"/>
        <v>x</v>
      </c>
      <c r="AA758" s="545"/>
      <c r="AB758" s="545"/>
      <c r="AC758" s="546"/>
      <c r="AD758" s="544"/>
      <c r="AE758" s="545"/>
      <c r="AF758" s="545"/>
      <c r="AG758" s="546"/>
      <c r="AH758" s="544"/>
      <c r="AI758" s="545"/>
      <c r="AJ758" s="545"/>
      <c r="AK758" s="546"/>
      <c r="AL758" s="82"/>
      <c r="AM758" s="83"/>
      <c r="AN758" s="83"/>
      <c r="AO758" s="84"/>
      <c r="AP758" s="82"/>
      <c r="AQ758" s="70"/>
      <c r="AR758" s="440"/>
      <c r="AS758" s="441"/>
      <c r="AT758" s="441"/>
      <c r="AU758" s="441"/>
      <c r="AV758" s="441"/>
      <c r="AW758" s="441"/>
      <c r="AX758" s="441"/>
      <c r="AY758" s="441"/>
      <c r="AZ758" s="441"/>
      <c r="BA758" s="441"/>
      <c r="BB758" s="441"/>
      <c r="BC758" s="441"/>
      <c r="BD758" s="441"/>
      <c r="BE758" s="441"/>
      <c r="BF758" s="441"/>
      <c r="BG758" s="441"/>
      <c r="BH758" s="441"/>
      <c r="BI758" s="441"/>
      <c r="BJ758" s="441"/>
      <c r="BK758" s="442"/>
      <c r="BL758" s="544"/>
      <c r="BM758" s="545"/>
      <c r="BN758" s="545"/>
      <c r="BO758" s="546"/>
      <c r="BP758" s="544"/>
      <c r="BQ758" s="545"/>
      <c r="BR758" s="545"/>
      <c r="BS758" s="546"/>
      <c r="BT758" s="544"/>
      <c r="BU758" s="545"/>
      <c r="BV758" s="545"/>
      <c r="BW758" s="546"/>
      <c r="BX758" s="544"/>
      <c r="BY758" s="545"/>
      <c r="BZ758" s="545"/>
      <c r="CA758" s="546"/>
      <c r="CB758" s="544"/>
      <c r="CC758" s="545"/>
      <c r="CD758" s="545"/>
      <c r="CE758" s="546"/>
      <c r="CF758" s="544"/>
      <c r="CG758" s="545"/>
      <c r="CH758" s="545"/>
      <c r="CI758" s="545"/>
      <c r="CJ758" s="546"/>
    </row>
    <row r="759" spans="4:88" ht="14.25" customHeight="1" x14ac:dyDescent="0.35">
      <c r="D759" s="440" t="str">
        <f t="shared" si="29"/>
        <v>instituto calarca</v>
      </c>
      <c r="E759" s="441"/>
      <c r="F759" s="441"/>
      <c r="G759" s="441"/>
      <c r="H759" s="441"/>
      <c r="I759" s="441"/>
      <c r="J759" s="441"/>
      <c r="K759" s="441"/>
      <c r="L759" s="441"/>
      <c r="M759" s="441"/>
      <c r="N759" s="441"/>
      <c r="O759" s="441"/>
      <c r="P759" s="441"/>
      <c r="Q759" s="441"/>
      <c r="R759" s="441"/>
      <c r="S759" s="441"/>
      <c r="T759" s="441"/>
      <c r="U759" s="442"/>
      <c r="V759" s="544"/>
      <c r="W759" s="545"/>
      <c r="X759" s="545"/>
      <c r="Y759" s="546"/>
      <c r="Z759" s="544" t="str">
        <f t="shared" si="30"/>
        <v>x</v>
      </c>
      <c r="AA759" s="545"/>
      <c r="AB759" s="545"/>
      <c r="AC759" s="546"/>
      <c r="AD759" s="544"/>
      <c r="AE759" s="545"/>
      <c r="AF759" s="545"/>
      <c r="AG759" s="546"/>
      <c r="AH759" s="544"/>
      <c r="AI759" s="545"/>
      <c r="AJ759" s="545"/>
      <c r="AK759" s="546"/>
      <c r="AL759" s="82"/>
      <c r="AM759" s="83"/>
      <c r="AN759" s="83"/>
      <c r="AO759" s="84"/>
      <c r="AP759" s="82"/>
      <c r="AQ759" s="70"/>
      <c r="AR759" s="604"/>
      <c r="AS759" s="604"/>
      <c r="AT759" s="604"/>
      <c r="AU759" s="604"/>
      <c r="AV759" s="604"/>
      <c r="AW759" s="604"/>
      <c r="AX759" s="604"/>
      <c r="AY759" s="604"/>
      <c r="AZ759" s="604"/>
      <c r="BA759" s="604"/>
      <c r="BB759" s="604"/>
      <c r="BC759" s="604"/>
      <c r="BD759" s="604"/>
      <c r="BE759" s="604"/>
      <c r="BF759" s="604"/>
      <c r="BG759" s="604"/>
      <c r="BH759" s="604"/>
      <c r="BI759" s="604"/>
      <c r="BJ759" s="604"/>
      <c r="BK759" s="604"/>
      <c r="BL759" s="576"/>
      <c r="BM759" s="576"/>
      <c r="BN759" s="576"/>
      <c r="BO759" s="576"/>
      <c r="BP759" s="576"/>
      <c r="BQ759" s="576"/>
      <c r="BR759" s="576"/>
      <c r="BS759" s="576"/>
      <c r="BT759" s="576"/>
      <c r="BU759" s="576"/>
      <c r="BV759" s="576"/>
      <c r="BW759" s="576"/>
      <c r="BX759" s="576"/>
      <c r="BY759" s="576"/>
      <c r="BZ759" s="576"/>
      <c r="CA759" s="576"/>
      <c r="CB759" s="576"/>
      <c r="CC759" s="576"/>
      <c r="CD759" s="576"/>
      <c r="CE759" s="576"/>
      <c r="CF759" s="576"/>
      <c r="CG759" s="576"/>
      <c r="CH759" s="576"/>
      <c r="CI759" s="576"/>
      <c r="CJ759" s="576"/>
    </row>
    <row r="760" spans="4:88" ht="14.25" customHeight="1" x14ac:dyDescent="0.35">
      <c r="D760" s="440" t="str">
        <f t="shared" si="29"/>
        <v>jesus maria morales</v>
      </c>
      <c r="E760" s="441"/>
      <c r="F760" s="441"/>
      <c r="G760" s="441"/>
      <c r="H760" s="441"/>
      <c r="I760" s="441"/>
      <c r="J760" s="441"/>
      <c r="K760" s="441"/>
      <c r="L760" s="441"/>
      <c r="M760" s="441"/>
      <c r="N760" s="441"/>
      <c r="O760" s="441"/>
      <c r="P760" s="441"/>
      <c r="Q760" s="441"/>
      <c r="R760" s="441"/>
      <c r="S760" s="441"/>
      <c r="T760" s="441"/>
      <c r="U760" s="442"/>
      <c r="V760" s="544"/>
      <c r="W760" s="545"/>
      <c r="X760" s="545"/>
      <c r="Y760" s="546"/>
      <c r="Z760" s="544" t="str">
        <f t="shared" si="30"/>
        <v>x</v>
      </c>
      <c r="AA760" s="545"/>
      <c r="AB760" s="545"/>
      <c r="AC760" s="546"/>
      <c r="AD760" s="544"/>
      <c r="AE760" s="545"/>
      <c r="AF760" s="545"/>
      <c r="AG760" s="546"/>
      <c r="AH760" s="544"/>
      <c r="AI760" s="545"/>
      <c r="AJ760" s="545"/>
      <c r="AK760" s="546"/>
      <c r="AL760" s="82"/>
      <c r="AM760" s="83"/>
      <c r="AN760" s="83"/>
      <c r="AO760" s="84"/>
      <c r="AP760" s="82"/>
      <c r="AQ760" s="70"/>
      <c r="AR760" s="604"/>
      <c r="AS760" s="604"/>
      <c r="AT760" s="604"/>
      <c r="AU760" s="604"/>
      <c r="AV760" s="604"/>
      <c r="AW760" s="604"/>
      <c r="AX760" s="604"/>
      <c r="AY760" s="604"/>
      <c r="AZ760" s="604"/>
      <c r="BA760" s="604"/>
      <c r="BB760" s="604"/>
      <c r="BC760" s="604"/>
      <c r="BD760" s="604"/>
      <c r="BE760" s="604"/>
      <c r="BF760" s="604"/>
      <c r="BG760" s="604"/>
      <c r="BH760" s="604"/>
      <c r="BI760" s="604"/>
      <c r="BJ760" s="604"/>
      <c r="BK760" s="604"/>
      <c r="BL760" s="576"/>
      <c r="BM760" s="576"/>
      <c r="BN760" s="576"/>
      <c r="BO760" s="576"/>
      <c r="BP760" s="576"/>
      <c r="BQ760" s="576"/>
      <c r="BR760" s="576"/>
      <c r="BS760" s="576"/>
      <c r="BT760" s="576"/>
      <c r="BU760" s="576"/>
      <c r="BV760" s="576"/>
      <c r="BW760" s="576"/>
      <c r="BX760" s="576"/>
      <c r="BY760" s="576"/>
      <c r="BZ760" s="576"/>
      <c r="CA760" s="576"/>
      <c r="CB760" s="576"/>
      <c r="CC760" s="576"/>
      <c r="CD760" s="576"/>
      <c r="CE760" s="576"/>
      <c r="CF760" s="576"/>
      <c r="CG760" s="576"/>
      <c r="CH760" s="576"/>
      <c r="CI760" s="576"/>
      <c r="CJ760" s="576"/>
    </row>
    <row r="761" spans="4:88" ht="14.25" customHeight="1" x14ac:dyDescent="0.35">
      <c r="D761" s="440" t="str">
        <f t="shared" si="29"/>
        <v>jhon f kennedy</v>
      </c>
      <c r="E761" s="441"/>
      <c r="F761" s="441"/>
      <c r="G761" s="441"/>
      <c r="H761" s="441"/>
      <c r="I761" s="441"/>
      <c r="J761" s="441"/>
      <c r="K761" s="441"/>
      <c r="L761" s="441"/>
      <c r="M761" s="441"/>
      <c r="N761" s="441"/>
      <c r="O761" s="441"/>
      <c r="P761" s="441"/>
      <c r="Q761" s="441"/>
      <c r="R761" s="441"/>
      <c r="S761" s="441"/>
      <c r="T761" s="441"/>
      <c r="U761" s="442"/>
      <c r="V761" s="544"/>
      <c r="W761" s="545"/>
      <c r="X761" s="545"/>
      <c r="Y761" s="546"/>
      <c r="Z761" s="544" t="str">
        <f t="shared" si="30"/>
        <v>x</v>
      </c>
      <c r="AA761" s="545"/>
      <c r="AB761" s="545"/>
      <c r="AC761" s="546"/>
      <c r="AD761" s="544"/>
      <c r="AE761" s="545"/>
      <c r="AF761" s="545"/>
      <c r="AG761" s="546"/>
      <c r="AH761" s="544"/>
      <c r="AI761" s="545"/>
      <c r="AJ761" s="545"/>
      <c r="AK761" s="546"/>
      <c r="AL761" s="82"/>
      <c r="AM761" s="83"/>
      <c r="AN761" s="83"/>
      <c r="AO761" s="84"/>
      <c r="AP761" s="82"/>
      <c r="AQ761" s="70"/>
      <c r="AR761" s="604"/>
      <c r="AS761" s="604"/>
      <c r="AT761" s="604"/>
      <c r="AU761" s="604"/>
      <c r="AV761" s="604"/>
      <c r="AW761" s="604"/>
      <c r="AX761" s="604"/>
      <c r="AY761" s="604"/>
      <c r="AZ761" s="604"/>
      <c r="BA761" s="604"/>
      <c r="BB761" s="604"/>
      <c r="BC761" s="604"/>
      <c r="BD761" s="604"/>
      <c r="BE761" s="604"/>
      <c r="BF761" s="604"/>
      <c r="BG761" s="604"/>
      <c r="BH761" s="604"/>
      <c r="BI761" s="604"/>
      <c r="BJ761" s="604"/>
      <c r="BK761" s="604"/>
      <c r="BL761" s="576"/>
      <c r="BM761" s="576"/>
      <c r="BN761" s="576"/>
      <c r="BO761" s="576"/>
      <c r="BP761" s="576"/>
      <c r="BQ761" s="576"/>
      <c r="BR761" s="576"/>
      <c r="BS761" s="576"/>
      <c r="BT761" s="576"/>
      <c r="BU761" s="576"/>
      <c r="BV761" s="576"/>
      <c r="BW761" s="576"/>
      <c r="BX761" s="576"/>
      <c r="BY761" s="576"/>
      <c r="BZ761" s="576"/>
      <c r="CA761" s="576"/>
      <c r="CB761" s="576"/>
      <c r="CC761" s="576"/>
      <c r="CD761" s="576"/>
      <c r="CE761" s="576"/>
      <c r="CF761" s="576"/>
      <c r="CG761" s="576"/>
      <c r="CH761" s="576"/>
      <c r="CI761" s="576"/>
      <c r="CJ761" s="576"/>
    </row>
    <row r="762" spans="4:88" ht="14.25" customHeight="1" x14ac:dyDescent="0.35">
      <c r="D762" s="440" t="str">
        <f t="shared" ref="D762:D773" si="31">D713</f>
        <v>robledo</v>
      </c>
      <c r="E762" s="441"/>
      <c r="F762" s="441"/>
      <c r="G762" s="441"/>
      <c r="H762" s="441"/>
      <c r="I762" s="441"/>
      <c r="J762" s="441"/>
      <c r="K762" s="441"/>
      <c r="L762" s="441"/>
      <c r="M762" s="441"/>
      <c r="N762" s="441"/>
      <c r="O762" s="441"/>
      <c r="P762" s="441"/>
      <c r="Q762" s="441"/>
      <c r="R762" s="441"/>
      <c r="S762" s="441"/>
      <c r="T762" s="441"/>
      <c r="U762" s="442"/>
      <c r="V762" s="544"/>
      <c r="W762" s="545"/>
      <c r="X762" s="545"/>
      <c r="Y762" s="546"/>
      <c r="Z762" s="544" t="str">
        <f t="shared" ref="Z762:Z768" si="32">V713</f>
        <v>x</v>
      </c>
      <c r="AA762" s="545"/>
      <c r="AB762" s="545"/>
      <c r="AC762" s="546"/>
      <c r="AD762" s="544"/>
      <c r="AE762" s="545"/>
      <c r="AF762" s="545"/>
      <c r="AG762" s="546"/>
      <c r="AH762" s="544"/>
      <c r="AI762" s="545"/>
      <c r="AJ762" s="545"/>
      <c r="AK762" s="546"/>
      <c r="AL762" s="82"/>
      <c r="AM762" s="83"/>
      <c r="AN762" s="83"/>
      <c r="AO762" s="84"/>
      <c r="AP762" s="82"/>
      <c r="AQ762" s="70"/>
      <c r="AR762" s="604"/>
      <c r="AS762" s="604"/>
      <c r="AT762" s="604"/>
      <c r="AU762" s="604"/>
      <c r="AV762" s="604"/>
      <c r="AW762" s="604"/>
      <c r="AX762" s="604"/>
      <c r="AY762" s="604"/>
      <c r="AZ762" s="604"/>
      <c r="BA762" s="604"/>
      <c r="BB762" s="604"/>
      <c r="BC762" s="604"/>
      <c r="BD762" s="604"/>
      <c r="BE762" s="604"/>
      <c r="BF762" s="604"/>
      <c r="BG762" s="604"/>
      <c r="BH762" s="604"/>
      <c r="BI762" s="604"/>
      <c r="BJ762" s="604"/>
      <c r="BK762" s="604"/>
      <c r="BL762" s="576"/>
      <c r="BM762" s="576"/>
      <c r="BN762" s="576"/>
      <c r="BO762" s="576"/>
      <c r="BP762" s="576"/>
      <c r="BQ762" s="576"/>
      <c r="BR762" s="576"/>
      <c r="BS762" s="576"/>
      <c r="BT762" s="576"/>
      <c r="BU762" s="576"/>
      <c r="BV762" s="576"/>
      <c r="BW762" s="576"/>
      <c r="BX762" s="576"/>
      <c r="BY762" s="576"/>
      <c r="BZ762" s="576"/>
      <c r="CA762" s="576"/>
      <c r="CB762" s="576"/>
      <c r="CC762" s="576"/>
      <c r="CD762" s="576"/>
      <c r="CE762" s="576"/>
      <c r="CF762" s="576"/>
      <c r="CG762" s="576"/>
      <c r="CH762" s="576"/>
      <c r="CI762" s="576"/>
      <c r="CJ762" s="576"/>
    </row>
    <row r="763" spans="4:88" ht="14.25" customHeight="1" x14ac:dyDescent="0.35">
      <c r="D763" s="440" t="str">
        <f t="shared" si="31"/>
        <v>roman maria valencia</v>
      </c>
      <c r="E763" s="441"/>
      <c r="F763" s="441"/>
      <c r="G763" s="441"/>
      <c r="H763" s="441"/>
      <c r="I763" s="441"/>
      <c r="J763" s="441"/>
      <c r="K763" s="441"/>
      <c r="L763" s="441"/>
      <c r="M763" s="441"/>
      <c r="N763" s="441"/>
      <c r="O763" s="441"/>
      <c r="P763" s="441"/>
      <c r="Q763" s="441"/>
      <c r="R763" s="441"/>
      <c r="S763" s="441"/>
      <c r="T763" s="441"/>
      <c r="U763" s="442"/>
      <c r="V763" s="544"/>
      <c r="W763" s="545"/>
      <c r="X763" s="545"/>
      <c r="Y763" s="546"/>
      <c r="Z763" s="544" t="str">
        <f t="shared" si="32"/>
        <v>x</v>
      </c>
      <c r="AA763" s="545"/>
      <c r="AB763" s="545"/>
      <c r="AC763" s="546"/>
      <c r="AD763" s="544"/>
      <c r="AE763" s="545"/>
      <c r="AF763" s="545"/>
      <c r="AG763" s="546"/>
      <c r="AH763" s="544"/>
      <c r="AI763" s="545"/>
      <c r="AJ763" s="545"/>
      <c r="AK763" s="546"/>
      <c r="AL763" s="82"/>
      <c r="AM763" s="83"/>
      <c r="AN763" s="83"/>
      <c r="AO763" s="84"/>
      <c r="AP763" s="82"/>
      <c r="AQ763" s="70"/>
      <c r="AR763" s="604"/>
      <c r="AS763" s="604"/>
      <c r="AT763" s="604"/>
      <c r="AU763" s="604"/>
      <c r="AV763" s="604"/>
      <c r="AW763" s="604"/>
      <c r="AX763" s="604"/>
      <c r="AY763" s="604"/>
      <c r="AZ763" s="604"/>
      <c r="BA763" s="604"/>
      <c r="BB763" s="604"/>
      <c r="BC763" s="604"/>
      <c r="BD763" s="604"/>
      <c r="BE763" s="604"/>
      <c r="BF763" s="604"/>
      <c r="BG763" s="604"/>
      <c r="BH763" s="604"/>
      <c r="BI763" s="604"/>
      <c r="BJ763" s="604"/>
      <c r="BK763" s="604"/>
      <c r="BL763" s="576"/>
      <c r="BM763" s="576"/>
      <c r="BN763" s="576"/>
      <c r="BO763" s="576"/>
      <c r="BP763" s="576"/>
      <c r="BQ763" s="576"/>
      <c r="BR763" s="576"/>
      <c r="BS763" s="576"/>
      <c r="BT763" s="576"/>
      <c r="BU763" s="576"/>
      <c r="BV763" s="576"/>
      <c r="BW763" s="576"/>
      <c r="BX763" s="576"/>
      <c r="BY763" s="576"/>
      <c r="BZ763" s="576"/>
      <c r="CA763" s="576"/>
      <c r="CB763" s="576"/>
      <c r="CC763" s="576"/>
      <c r="CD763" s="576"/>
      <c r="CE763" s="576"/>
      <c r="CF763" s="576"/>
      <c r="CG763" s="576"/>
      <c r="CH763" s="576"/>
      <c r="CI763" s="576"/>
      <c r="CJ763" s="576"/>
    </row>
    <row r="764" spans="4:88" ht="14.25" customHeight="1" x14ac:dyDescent="0.35">
      <c r="D764" s="440" t="str">
        <f t="shared" si="31"/>
        <v>san bernardo</v>
      </c>
      <c r="E764" s="441"/>
      <c r="F764" s="441"/>
      <c r="G764" s="441"/>
      <c r="H764" s="441"/>
      <c r="I764" s="441"/>
      <c r="J764" s="441"/>
      <c r="K764" s="441"/>
      <c r="L764" s="441"/>
      <c r="M764" s="441"/>
      <c r="N764" s="441"/>
      <c r="O764" s="441"/>
      <c r="P764" s="441"/>
      <c r="Q764" s="441"/>
      <c r="R764" s="441"/>
      <c r="S764" s="441"/>
      <c r="T764" s="441"/>
      <c r="U764" s="442"/>
      <c r="V764" s="544"/>
      <c r="W764" s="545"/>
      <c r="X764" s="545"/>
      <c r="Y764" s="546"/>
      <c r="Z764" s="544" t="str">
        <f t="shared" si="32"/>
        <v>x</v>
      </c>
      <c r="AA764" s="545"/>
      <c r="AB764" s="545"/>
      <c r="AC764" s="546"/>
      <c r="AD764" s="544"/>
      <c r="AE764" s="545"/>
      <c r="AF764" s="545"/>
      <c r="AG764" s="546"/>
      <c r="AH764" s="544"/>
      <c r="AI764" s="545"/>
      <c r="AJ764" s="545"/>
      <c r="AK764" s="546"/>
      <c r="AL764" s="82"/>
      <c r="AM764" s="83"/>
      <c r="AN764" s="83"/>
      <c r="AO764" s="84"/>
      <c r="AP764" s="82"/>
      <c r="AQ764" s="70"/>
      <c r="AR764" s="604"/>
      <c r="AS764" s="604"/>
      <c r="AT764" s="604"/>
      <c r="AU764" s="604"/>
      <c r="AV764" s="604"/>
      <c r="AW764" s="604"/>
      <c r="AX764" s="604"/>
      <c r="AY764" s="604"/>
      <c r="AZ764" s="604"/>
      <c r="BA764" s="604"/>
      <c r="BB764" s="604"/>
      <c r="BC764" s="604"/>
      <c r="BD764" s="604"/>
      <c r="BE764" s="604"/>
      <c r="BF764" s="604"/>
      <c r="BG764" s="604"/>
      <c r="BH764" s="604"/>
      <c r="BI764" s="604"/>
      <c r="BJ764" s="604"/>
      <c r="BK764" s="604"/>
      <c r="BL764" s="576"/>
      <c r="BM764" s="576"/>
      <c r="BN764" s="576"/>
      <c r="BO764" s="576"/>
      <c r="BP764" s="576"/>
      <c r="BQ764" s="576"/>
      <c r="BR764" s="576"/>
      <c r="BS764" s="576"/>
      <c r="BT764" s="576"/>
      <c r="BU764" s="576"/>
      <c r="BV764" s="576"/>
      <c r="BW764" s="576"/>
      <c r="BX764" s="576"/>
      <c r="BY764" s="576"/>
      <c r="BZ764" s="576"/>
      <c r="CA764" s="576"/>
      <c r="CB764" s="576"/>
      <c r="CC764" s="576"/>
      <c r="CD764" s="576"/>
      <c r="CE764" s="576"/>
      <c r="CF764" s="576"/>
      <c r="CG764" s="576"/>
      <c r="CH764" s="576"/>
      <c r="CI764" s="576"/>
      <c r="CJ764" s="576"/>
    </row>
    <row r="765" spans="4:88" ht="14.25" customHeight="1" x14ac:dyDescent="0.35">
      <c r="D765" s="440" t="str">
        <f t="shared" si="31"/>
        <v>san jose</v>
      </c>
      <c r="E765" s="441"/>
      <c r="F765" s="441"/>
      <c r="G765" s="441"/>
      <c r="H765" s="441"/>
      <c r="I765" s="441"/>
      <c r="J765" s="441"/>
      <c r="K765" s="441"/>
      <c r="L765" s="441"/>
      <c r="M765" s="441"/>
      <c r="N765" s="441"/>
      <c r="O765" s="441"/>
      <c r="P765" s="441"/>
      <c r="Q765" s="441"/>
      <c r="R765" s="441"/>
      <c r="S765" s="441"/>
      <c r="T765" s="441"/>
      <c r="U765" s="442"/>
      <c r="V765" s="544"/>
      <c r="W765" s="545"/>
      <c r="X765" s="545"/>
      <c r="Y765" s="546"/>
      <c r="Z765" s="544" t="str">
        <f t="shared" si="32"/>
        <v>x</v>
      </c>
      <c r="AA765" s="545"/>
      <c r="AB765" s="545"/>
      <c r="AC765" s="546"/>
      <c r="AD765" s="544"/>
      <c r="AE765" s="545"/>
      <c r="AF765" s="545"/>
      <c r="AG765" s="546"/>
      <c r="AH765" s="544"/>
      <c r="AI765" s="545"/>
      <c r="AJ765" s="545"/>
      <c r="AK765" s="546"/>
      <c r="AL765" s="82"/>
      <c r="AM765" s="83"/>
      <c r="AN765" s="83"/>
      <c r="AO765" s="84"/>
      <c r="AP765" s="82"/>
      <c r="AQ765" s="70"/>
      <c r="AR765" s="604"/>
      <c r="AS765" s="604"/>
      <c r="AT765" s="604"/>
      <c r="AU765" s="604"/>
      <c r="AV765" s="604"/>
      <c r="AW765" s="604"/>
      <c r="AX765" s="604"/>
      <c r="AY765" s="604"/>
      <c r="AZ765" s="604"/>
      <c r="BA765" s="604"/>
      <c r="BB765" s="604"/>
      <c r="BC765" s="604"/>
      <c r="BD765" s="604"/>
      <c r="BE765" s="604"/>
      <c r="BF765" s="604"/>
      <c r="BG765" s="604"/>
      <c r="BH765" s="604"/>
      <c r="BI765" s="604"/>
      <c r="BJ765" s="604"/>
      <c r="BK765" s="604"/>
      <c r="BL765" s="576"/>
      <c r="BM765" s="576"/>
      <c r="BN765" s="576"/>
      <c r="BO765" s="576"/>
      <c r="BP765" s="576"/>
      <c r="BQ765" s="576"/>
      <c r="BR765" s="576"/>
      <c r="BS765" s="576"/>
      <c r="BT765" s="576"/>
      <c r="BU765" s="576"/>
      <c r="BV765" s="576"/>
      <c r="BW765" s="576"/>
      <c r="BX765" s="576"/>
      <c r="BY765" s="576"/>
      <c r="BZ765" s="576"/>
      <c r="CA765" s="576"/>
      <c r="CB765" s="576"/>
      <c r="CC765" s="576"/>
      <c r="CD765" s="576"/>
      <c r="CE765" s="576"/>
      <c r="CF765" s="576"/>
      <c r="CG765" s="576"/>
      <c r="CH765" s="576"/>
      <c r="CI765" s="576"/>
      <c r="CJ765" s="576"/>
    </row>
    <row r="766" spans="4:88" ht="14.25" customHeight="1" x14ac:dyDescent="0.35">
      <c r="D766" s="440" t="str">
        <f t="shared" si="31"/>
        <v>san rafael</v>
      </c>
      <c r="E766" s="441"/>
      <c r="F766" s="441"/>
      <c r="G766" s="441"/>
      <c r="H766" s="441"/>
      <c r="I766" s="441"/>
      <c r="J766" s="441"/>
      <c r="K766" s="441"/>
      <c r="L766" s="441"/>
      <c r="M766" s="441"/>
      <c r="N766" s="441"/>
      <c r="O766" s="441"/>
      <c r="P766" s="441"/>
      <c r="Q766" s="441"/>
      <c r="R766" s="441"/>
      <c r="S766" s="441"/>
      <c r="T766" s="441"/>
      <c r="U766" s="442"/>
      <c r="V766" s="544"/>
      <c r="W766" s="545"/>
      <c r="X766" s="545"/>
      <c r="Y766" s="546"/>
      <c r="Z766" s="544" t="str">
        <f t="shared" si="32"/>
        <v>x</v>
      </c>
      <c r="AA766" s="545"/>
      <c r="AB766" s="545"/>
      <c r="AC766" s="546"/>
      <c r="AD766" s="544"/>
      <c r="AE766" s="545"/>
      <c r="AF766" s="545"/>
      <c r="AG766" s="546"/>
      <c r="AH766" s="544"/>
      <c r="AI766" s="545"/>
      <c r="AJ766" s="545"/>
      <c r="AK766" s="546"/>
      <c r="AL766" s="82"/>
      <c r="AM766" s="83"/>
      <c r="AN766" s="83"/>
      <c r="AO766" s="84"/>
      <c r="AP766" s="82"/>
      <c r="AQ766" s="70"/>
      <c r="AR766" s="604"/>
      <c r="AS766" s="604"/>
      <c r="AT766" s="604"/>
      <c r="AU766" s="604"/>
      <c r="AV766" s="604"/>
      <c r="AW766" s="604"/>
      <c r="AX766" s="604"/>
      <c r="AY766" s="604"/>
      <c r="AZ766" s="604"/>
      <c r="BA766" s="604"/>
      <c r="BB766" s="604"/>
      <c r="BC766" s="604"/>
      <c r="BD766" s="604"/>
      <c r="BE766" s="604"/>
      <c r="BF766" s="604"/>
      <c r="BG766" s="604"/>
      <c r="BH766" s="604"/>
      <c r="BI766" s="604"/>
      <c r="BJ766" s="604"/>
      <c r="BK766" s="604"/>
      <c r="BL766" s="576"/>
      <c r="BM766" s="576"/>
      <c r="BN766" s="576"/>
      <c r="BO766" s="576"/>
      <c r="BP766" s="576"/>
      <c r="BQ766" s="576"/>
      <c r="BR766" s="576"/>
      <c r="BS766" s="576"/>
      <c r="BT766" s="576"/>
      <c r="BU766" s="576"/>
      <c r="BV766" s="576"/>
      <c r="BW766" s="576"/>
      <c r="BX766" s="576"/>
      <c r="BY766" s="576"/>
      <c r="BZ766" s="576"/>
      <c r="CA766" s="576"/>
      <c r="CB766" s="576"/>
      <c r="CC766" s="576"/>
      <c r="CD766" s="576"/>
      <c r="CE766" s="576"/>
      <c r="CF766" s="576"/>
      <c r="CG766" s="576"/>
      <c r="CH766" s="576"/>
      <c r="CI766" s="576"/>
      <c r="CJ766" s="576"/>
    </row>
    <row r="767" spans="4:88" ht="14.25" customHeight="1" x14ac:dyDescent="0.35">
      <c r="D767" s="440" t="str">
        <f t="shared" si="31"/>
        <v>segundo henao</v>
      </c>
      <c r="E767" s="441"/>
      <c r="F767" s="441"/>
      <c r="G767" s="441"/>
      <c r="H767" s="441"/>
      <c r="I767" s="441"/>
      <c r="J767" s="441"/>
      <c r="K767" s="441"/>
      <c r="L767" s="441"/>
      <c r="M767" s="441"/>
      <c r="N767" s="441"/>
      <c r="O767" s="441"/>
      <c r="P767" s="441"/>
      <c r="Q767" s="441"/>
      <c r="R767" s="441"/>
      <c r="S767" s="441"/>
      <c r="T767" s="441"/>
      <c r="U767" s="442"/>
      <c r="V767" s="544"/>
      <c r="W767" s="545"/>
      <c r="X767" s="545"/>
      <c r="Y767" s="546"/>
      <c r="Z767" s="544" t="str">
        <f t="shared" si="32"/>
        <v>x</v>
      </c>
      <c r="AA767" s="545"/>
      <c r="AB767" s="545"/>
      <c r="AC767" s="546"/>
      <c r="AD767" s="544"/>
      <c r="AE767" s="545"/>
      <c r="AF767" s="545"/>
      <c r="AG767" s="546"/>
      <c r="AH767" s="544"/>
      <c r="AI767" s="545"/>
      <c r="AJ767" s="545"/>
      <c r="AK767" s="546"/>
      <c r="AL767" s="82"/>
      <c r="AM767" s="83"/>
      <c r="AN767" s="83"/>
      <c r="AO767" s="84"/>
      <c r="AP767" s="82"/>
      <c r="AQ767" s="70"/>
      <c r="AR767" s="604"/>
      <c r="AS767" s="604"/>
      <c r="AT767" s="604"/>
      <c r="AU767" s="604"/>
      <c r="AV767" s="604"/>
      <c r="AW767" s="604"/>
      <c r="AX767" s="604"/>
      <c r="AY767" s="604"/>
      <c r="AZ767" s="604"/>
      <c r="BA767" s="604"/>
      <c r="BB767" s="604"/>
      <c r="BC767" s="604"/>
      <c r="BD767" s="604"/>
      <c r="BE767" s="604"/>
      <c r="BF767" s="604"/>
      <c r="BG767" s="604"/>
      <c r="BH767" s="604"/>
      <c r="BI767" s="604"/>
      <c r="BJ767" s="604"/>
      <c r="BK767" s="604"/>
      <c r="BL767" s="576"/>
      <c r="BM767" s="576"/>
      <c r="BN767" s="576"/>
      <c r="BO767" s="576"/>
      <c r="BP767" s="576"/>
      <c r="BQ767" s="576"/>
      <c r="BR767" s="576"/>
      <c r="BS767" s="576"/>
      <c r="BT767" s="576"/>
      <c r="BU767" s="576"/>
      <c r="BV767" s="576"/>
      <c r="BW767" s="576"/>
      <c r="BX767" s="576"/>
      <c r="BY767" s="576"/>
      <c r="BZ767" s="576"/>
      <c r="CA767" s="576"/>
      <c r="CB767" s="576"/>
      <c r="CC767" s="576"/>
      <c r="CD767" s="576"/>
      <c r="CE767" s="576"/>
      <c r="CF767" s="576"/>
      <c r="CG767" s="576"/>
      <c r="CH767" s="576"/>
      <c r="CI767" s="576"/>
      <c r="CJ767" s="576"/>
    </row>
    <row r="768" spans="4:88" ht="14.25" customHeight="1" x14ac:dyDescent="0.35">
      <c r="D768" s="440" t="str">
        <f t="shared" si="31"/>
        <v>tecnologico</v>
      </c>
      <c r="E768" s="441"/>
      <c r="F768" s="441"/>
      <c r="G768" s="441"/>
      <c r="H768" s="441"/>
      <c r="I768" s="441"/>
      <c r="J768" s="441"/>
      <c r="K768" s="441"/>
      <c r="L768" s="441"/>
      <c r="M768" s="441"/>
      <c r="N768" s="441"/>
      <c r="O768" s="441"/>
      <c r="P768" s="441"/>
      <c r="Q768" s="441"/>
      <c r="R768" s="441"/>
      <c r="S768" s="441"/>
      <c r="T768" s="441"/>
      <c r="U768" s="442"/>
      <c r="V768" s="544"/>
      <c r="W768" s="545"/>
      <c r="X768" s="545"/>
      <c r="Y768" s="546"/>
      <c r="Z768" s="544" t="str">
        <f t="shared" si="32"/>
        <v>x</v>
      </c>
      <c r="AA768" s="545"/>
      <c r="AB768" s="545"/>
      <c r="AC768" s="546"/>
      <c r="AD768" s="544"/>
      <c r="AE768" s="545"/>
      <c r="AF768" s="545"/>
      <c r="AG768" s="546"/>
      <c r="AH768" s="544"/>
      <c r="AI768" s="545"/>
      <c r="AJ768" s="545"/>
      <c r="AK768" s="546"/>
      <c r="AL768" s="82"/>
      <c r="AM768" s="83"/>
      <c r="AN768" s="83"/>
      <c r="AO768" s="84"/>
      <c r="AP768" s="82"/>
      <c r="AQ768" s="70"/>
      <c r="AR768" s="604"/>
      <c r="AS768" s="604"/>
      <c r="AT768" s="604"/>
      <c r="AU768" s="604"/>
      <c r="AV768" s="604"/>
      <c r="AW768" s="604"/>
      <c r="AX768" s="604"/>
      <c r="AY768" s="604"/>
      <c r="AZ768" s="604"/>
      <c r="BA768" s="604"/>
      <c r="BB768" s="604"/>
      <c r="BC768" s="604"/>
      <c r="BD768" s="604"/>
      <c r="BE768" s="604"/>
      <c r="BF768" s="604"/>
      <c r="BG768" s="604"/>
      <c r="BH768" s="604"/>
      <c r="BI768" s="604"/>
      <c r="BJ768" s="604"/>
      <c r="BK768" s="604"/>
      <c r="BL768" s="576"/>
      <c r="BM768" s="576"/>
      <c r="BN768" s="576"/>
      <c r="BO768" s="576"/>
      <c r="BP768" s="576"/>
      <c r="BQ768" s="576"/>
      <c r="BR768" s="576"/>
      <c r="BS768" s="576"/>
      <c r="BT768" s="576"/>
      <c r="BU768" s="576"/>
      <c r="BV768" s="576"/>
      <c r="BW768" s="576"/>
      <c r="BX768" s="576"/>
      <c r="BY768" s="576"/>
      <c r="BZ768" s="576"/>
      <c r="CA768" s="576"/>
      <c r="CB768" s="576"/>
      <c r="CC768" s="576"/>
      <c r="CD768" s="576"/>
      <c r="CE768" s="576"/>
      <c r="CF768" s="576"/>
      <c r="CG768" s="576"/>
      <c r="CH768" s="576"/>
      <c r="CI768" s="576"/>
      <c r="CJ768" s="576"/>
    </row>
    <row r="769" spans="4:88" ht="14.25" customHeight="1" x14ac:dyDescent="0.35">
      <c r="D769" s="440" t="str">
        <f t="shared" si="31"/>
        <v>colegio san francisco solano</v>
      </c>
      <c r="E769" s="441"/>
      <c r="F769" s="441"/>
      <c r="G769" s="441"/>
      <c r="H769" s="441"/>
      <c r="I769" s="441"/>
      <c r="J769" s="441"/>
      <c r="K769" s="441"/>
      <c r="L769" s="441"/>
      <c r="M769" s="441"/>
      <c r="N769" s="441"/>
      <c r="O769" s="441"/>
      <c r="P769" s="441"/>
      <c r="Q769" s="441"/>
      <c r="R769" s="441"/>
      <c r="S769" s="441"/>
      <c r="T769" s="441"/>
      <c r="U769" s="442"/>
      <c r="V769" s="544" t="str">
        <f>R720</f>
        <v>x</v>
      </c>
      <c r="W769" s="545"/>
      <c r="X769" s="545"/>
      <c r="Y769" s="546"/>
      <c r="Z769" s="544"/>
      <c r="AA769" s="545"/>
      <c r="AB769" s="545"/>
      <c r="AC769" s="546"/>
      <c r="AD769" s="544"/>
      <c r="AE769" s="545"/>
      <c r="AF769" s="545"/>
      <c r="AG769" s="546"/>
      <c r="AH769" s="544"/>
      <c r="AI769" s="545"/>
      <c r="AJ769" s="545"/>
      <c r="AK769" s="546"/>
      <c r="AL769" s="82"/>
      <c r="AM769" s="83"/>
      <c r="AN769" s="83"/>
      <c r="AO769" s="84"/>
      <c r="AP769" s="82"/>
      <c r="AQ769" s="70"/>
      <c r="AR769" s="604"/>
      <c r="AS769" s="604"/>
      <c r="AT769" s="604"/>
      <c r="AU769" s="604"/>
      <c r="AV769" s="604"/>
      <c r="AW769" s="604"/>
      <c r="AX769" s="604"/>
      <c r="AY769" s="604"/>
      <c r="AZ769" s="604"/>
      <c r="BA769" s="604"/>
      <c r="BB769" s="604"/>
      <c r="BC769" s="604"/>
      <c r="BD769" s="604"/>
      <c r="BE769" s="604"/>
      <c r="BF769" s="604"/>
      <c r="BG769" s="604"/>
      <c r="BH769" s="604"/>
      <c r="BI769" s="604"/>
      <c r="BJ769" s="604"/>
      <c r="BK769" s="604"/>
      <c r="BL769" s="576"/>
      <c r="BM769" s="576"/>
      <c r="BN769" s="576"/>
      <c r="BO769" s="576"/>
      <c r="BP769" s="576"/>
      <c r="BQ769" s="576"/>
      <c r="BR769" s="576"/>
      <c r="BS769" s="576"/>
      <c r="BT769" s="576"/>
      <c r="BU769" s="576"/>
      <c r="BV769" s="576"/>
      <c r="BW769" s="576"/>
      <c r="BX769" s="576"/>
      <c r="BY769" s="576"/>
      <c r="BZ769" s="576"/>
      <c r="CA769" s="576"/>
      <c r="CB769" s="576"/>
      <c r="CC769" s="576"/>
      <c r="CD769" s="576"/>
      <c r="CE769" s="576"/>
      <c r="CF769" s="576"/>
      <c r="CG769" s="576"/>
      <c r="CH769" s="576"/>
      <c r="CI769" s="576"/>
      <c r="CJ769" s="576"/>
    </row>
    <row r="770" spans="4:88" ht="14.25" customHeight="1" x14ac:dyDescent="0.35">
      <c r="D770" s="440" t="str">
        <f t="shared" si="31"/>
        <v>vivencias infantiles</v>
      </c>
      <c r="E770" s="441"/>
      <c r="F770" s="441"/>
      <c r="G770" s="441"/>
      <c r="H770" s="441"/>
      <c r="I770" s="441"/>
      <c r="J770" s="441"/>
      <c r="K770" s="441"/>
      <c r="L770" s="441"/>
      <c r="M770" s="441"/>
      <c r="N770" s="441"/>
      <c r="O770" s="441"/>
      <c r="P770" s="441"/>
      <c r="Q770" s="441"/>
      <c r="R770" s="441"/>
      <c r="S770" s="441"/>
      <c r="T770" s="441"/>
      <c r="U770" s="442"/>
      <c r="V770" s="544" t="str">
        <f>R721</f>
        <v>x</v>
      </c>
      <c r="W770" s="545"/>
      <c r="X770" s="545"/>
      <c r="Y770" s="546"/>
      <c r="Z770" s="544"/>
      <c r="AA770" s="545"/>
      <c r="AB770" s="545"/>
      <c r="AC770" s="546"/>
      <c r="AD770" s="544"/>
      <c r="AE770" s="545"/>
      <c r="AF770" s="545"/>
      <c r="AG770" s="546"/>
      <c r="AH770" s="544"/>
      <c r="AI770" s="545"/>
      <c r="AJ770" s="545"/>
      <c r="AK770" s="546"/>
      <c r="AL770" s="82"/>
      <c r="AM770" s="83"/>
      <c r="AN770" s="83"/>
      <c r="AO770" s="84"/>
      <c r="AP770" s="82"/>
      <c r="AQ770" s="70"/>
      <c r="AR770" s="604"/>
      <c r="AS770" s="604"/>
      <c r="AT770" s="604"/>
      <c r="AU770" s="604"/>
      <c r="AV770" s="604"/>
      <c r="AW770" s="604"/>
      <c r="AX770" s="604"/>
      <c r="AY770" s="604"/>
      <c r="AZ770" s="604"/>
      <c r="BA770" s="604"/>
      <c r="BB770" s="604"/>
      <c r="BC770" s="604"/>
      <c r="BD770" s="604"/>
      <c r="BE770" s="604"/>
      <c r="BF770" s="604"/>
      <c r="BG770" s="604"/>
      <c r="BH770" s="604"/>
      <c r="BI770" s="604"/>
      <c r="BJ770" s="604"/>
      <c r="BK770" s="604"/>
      <c r="BL770" s="576"/>
      <c r="BM770" s="576"/>
      <c r="BN770" s="576"/>
      <c r="BO770" s="576"/>
      <c r="BP770" s="576"/>
      <c r="BQ770" s="576"/>
      <c r="BR770" s="576"/>
      <c r="BS770" s="576"/>
      <c r="BT770" s="576"/>
      <c r="BU770" s="576"/>
      <c r="BV770" s="576"/>
      <c r="BW770" s="576"/>
      <c r="BX770" s="576"/>
      <c r="BY770" s="576"/>
      <c r="BZ770" s="576"/>
      <c r="CA770" s="576"/>
      <c r="CB770" s="576"/>
      <c r="CC770" s="576"/>
      <c r="CD770" s="576"/>
      <c r="CE770" s="576"/>
      <c r="CF770" s="576"/>
      <c r="CG770" s="576"/>
      <c r="CH770" s="576"/>
      <c r="CI770" s="576"/>
      <c r="CJ770" s="576"/>
    </row>
    <row r="771" spans="4:88" ht="14.25" customHeight="1" x14ac:dyDescent="0.35">
      <c r="D771" s="440" t="str">
        <f t="shared" si="31"/>
        <v>jhon dewey</v>
      </c>
      <c r="E771" s="441"/>
      <c r="F771" s="441"/>
      <c r="G771" s="441"/>
      <c r="H771" s="441"/>
      <c r="I771" s="441"/>
      <c r="J771" s="441"/>
      <c r="K771" s="441"/>
      <c r="L771" s="441"/>
      <c r="M771" s="441"/>
      <c r="N771" s="441"/>
      <c r="O771" s="441"/>
      <c r="P771" s="441"/>
      <c r="Q771" s="441"/>
      <c r="R771" s="441"/>
      <c r="S771" s="441"/>
      <c r="T771" s="441"/>
      <c r="U771" s="442"/>
      <c r="V771" s="544" t="str">
        <f>R722</f>
        <v>x</v>
      </c>
      <c r="W771" s="545"/>
      <c r="X771" s="545"/>
      <c r="Y771" s="546"/>
      <c r="Z771" s="544"/>
      <c r="AA771" s="545"/>
      <c r="AB771" s="545"/>
      <c r="AC771" s="546"/>
      <c r="AD771" s="544"/>
      <c r="AE771" s="545"/>
      <c r="AF771" s="545"/>
      <c r="AG771" s="546"/>
      <c r="AH771" s="544"/>
      <c r="AI771" s="545"/>
      <c r="AJ771" s="545"/>
      <c r="AK771" s="546"/>
      <c r="AL771" s="82"/>
      <c r="AM771" s="83"/>
      <c r="AN771" s="83"/>
      <c r="AO771" s="84"/>
      <c r="AP771" s="82"/>
      <c r="AQ771" s="70"/>
      <c r="AR771" s="604"/>
      <c r="AS771" s="604"/>
      <c r="AT771" s="604"/>
      <c r="AU771" s="604"/>
      <c r="AV771" s="604"/>
      <c r="AW771" s="604"/>
      <c r="AX771" s="604"/>
      <c r="AY771" s="604"/>
      <c r="AZ771" s="604"/>
      <c r="BA771" s="604"/>
      <c r="BB771" s="604"/>
      <c r="BC771" s="604"/>
      <c r="BD771" s="604"/>
      <c r="BE771" s="604"/>
      <c r="BF771" s="604"/>
      <c r="BG771" s="604"/>
      <c r="BH771" s="604"/>
      <c r="BI771" s="604"/>
      <c r="BJ771" s="604"/>
      <c r="BK771" s="604"/>
      <c r="BL771" s="576"/>
      <c r="BM771" s="576"/>
      <c r="BN771" s="576"/>
      <c r="BO771" s="576"/>
      <c r="BP771" s="576"/>
      <c r="BQ771" s="576"/>
      <c r="BR771" s="576"/>
      <c r="BS771" s="576"/>
      <c r="BT771" s="576"/>
      <c r="BU771" s="576"/>
      <c r="BV771" s="576"/>
      <c r="BW771" s="576"/>
      <c r="BX771" s="576"/>
      <c r="BY771" s="576"/>
      <c r="BZ771" s="576"/>
      <c r="CA771" s="576"/>
      <c r="CB771" s="576"/>
      <c r="CC771" s="576"/>
      <c r="CD771" s="576"/>
      <c r="CE771" s="576"/>
      <c r="CF771" s="576"/>
      <c r="CG771" s="576"/>
      <c r="CH771" s="576"/>
      <c r="CI771" s="576"/>
      <c r="CJ771" s="576"/>
    </row>
    <row r="772" spans="4:88" ht="14.25" customHeight="1" x14ac:dyDescent="0.35">
      <c r="D772" s="440" t="str">
        <f t="shared" si="31"/>
        <v>león de greiff</v>
      </c>
      <c r="E772" s="441"/>
      <c r="F772" s="441"/>
      <c r="G772" s="441"/>
      <c r="H772" s="441"/>
      <c r="I772" s="441"/>
      <c r="J772" s="441"/>
      <c r="K772" s="441"/>
      <c r="L772" s="441"/>
      <c r="M772" s="441"/>
      <c r="N772" s="441"/>
      <c r="O772" s="441"/>
      <c r="P772" s="441"/>
      <c r="Q772" s="441"/>
      <c r="R772" s="441"/>
      <c r="S772" s="441"/>
      <c r="T772" s="441"/>
      <c r="U772" s="442"/>
      <c r="V772" s="544" t="str">
        <f>R723</f>
        <v>x</v>
      </c>
      <c r="W772" s="545"/>
      <c r="X772" s="545"/>
      <c r="Y772" s="546"/>
      <c r="Z772" s="544"/>
      <c r="AA772" s="545"/>
      <c r="AB772" s="545"/>
      <c r="AC772" s="546"/>
      <c r="AD772" s="544"/>
      <c r="AE772" s="545"/>
      <c r="AF772" s="545"/>
      <c r="AG772" s="546"/>
      <c r="AH772" s="544"/>
      <c r="AI772" s="545"/>
      <c r="AJ772" s="545"/>
      <c r="AK772" s="546"/>
      <c r="AL772" s="82"/>
      <c r="AM772" s="83"/>
      <c r="AN772" s="83"/>
      <c r="AO772" s="84"/>
      <c r="AP772" s="82"/>
      <c r="AQ772" s="70"/>
      <c r="AR772" s="604"/>
      <c r="AS772" s="604"/>
      <c r="AT772" s="604"/>
      <c r="AU772" s="604"/>
      <c r="AV772" s="604"/>
      <c r="AW772" s="604"/>
      <c r="AX772" s="604"/>
      <c r="AY772" s="604"/>
      <c r="AZ772" s="604"/>
      <c r="BA772" s="604"/>
      <c r="BB772" s="604"/>
      <c r="BC772" s="604"/>
      <c r="BD772" s="604"/>
      <c r="BE772" s="604"/>
      <c r="BF772" s="604"/>
      <c r="BG772" s="604"/>
      <c r="BH772" s="604"/>
      <c r="BI772" s="604"/>
      <c r="BJ772" s="604"/>
      <c r="BK772" s="604"/>
      <c r="BL772" s="576"/>
      <c r="BM772" s="576"/>
      <c r="BN772" s="576"/>
      <c r="BO772" s="576"/>
      <c r="BP772" s="576"/>
      <c r="BQ772" s="576"/>
      <c r="BR772" s="576"/>
      <c r="BS772" s="576"/>
      <c r="BT772" s="576"/>
      <c r="BU772" s="576"/>
      <c r="BV772" s="576"/>
      <c r="BW772" s="576"/>
      <c r="BX772" s="576"/>
      <c r="BY772" s="576"/>
      <c r="BZ772" s="576"/>
      <c r="CA772" s="576"/>
      <c r="CB772" s="576"/>
      <c r="CC772" s="576"/>
      <c r="CD772" s="576"/>
      <c r="CE772" s="576"/>
      <c r="CF772" s="576"/>
      <c r="CG772" s="576"/>
      <c r="CH772" s="576"/>
      <c r="CI772" s="576"/>
      <c r="CJ772" s="576"/>
    </row>
    <row r="773" spans="4:88" ht="14.25" customHeight="1" x14ac:dyDescent="0.35">
      <c r="D773" s="440" t="str">
        <f t="shared" si="31"/>
        <v>burbujitas</v>
      </c>
      <c r="E773" s="441"/>
      <c r="F773" s="441"/>
      <c r="G773" s="441"/>
      <c r="H773" s="441"/>
      <c r="I773" s="441"/>
      <c r="J773" s="441"/>
      <c r="K773" s="441"/>
      <c r="L773" s="441"/>
      <c r="M773" s="441"/>
      <c r="N773" s="441"/>
      <c r="O773" s="441"/>
      <c r="P773" s="441"/>
      <c r="Q773" s="441"/>
      <c r="R773" s="441"/>
      <c r="S773" s="441"/>
      <c r="T773" s="441"/>
      <c r="U773" s="442"/>
      <c r="V773" s="544" t="str">
        <f>R724</f>
        <v>x</v>
      </c>
      <c r="W773" s="545"/>
      <c r="X773" s="545"/>
      <c r="Y773" s="546"/>
      <c r="Z773" s="544"/>
      <c r="AA773" s="545"/>
      <c r="AB773" s="545"/>
      <c r="AC773" s="546"/>
      <c r="AD773" s="544"/>
      <c r="AE773" s="545"/>
      <c r="AF773" s="545"/>
      <c r="AG773" s="546"/>
      <c r="AH773" s="544"/>
      <c r="AI773" s="545"/>
      <c r="AJ773" s="545"/>
      <c r="AK773" s="546"/>
      <c r="AL773" s="82"/>
      <c r="AM773" s="83"/>
      <c r="AN773" s="83"/>
      <c r="AO773" s="84"/>
      <c r="AP773" s="82"/>
      <c r="AQ773" s="70"/>
      <c r="AR773" s="604"/>
      <c r="AS773" s="604"/>
      <c r="AT773" s="604"/>
      <c r="AU773" s="604"/>
      <c r="AV773" s="604"/>
      <c r="AW773" s="604"/>
      <c r="AX773" s="604"/>
      <c r="AY773" s="604"/>
      <c r="AZ773" s="604"/>
      <c r="BA773" s="604"/>
      <c r="BB773" s="604"/>
      <c r="BC773" s="604"/>
      <c r="BD773" s="604"/>
      <c r="BE773" s="604"/>
      <c r="BF773" s="604"/>
      <c r="BG773" s="604"/>
      <c r="BH773" s="604"/>
      <c r="BI773" s="604"/>
      <c r="BJ773" s="604"/>
      <c r="BK773" s="604"/>
      <c r="BL773" s="576"/>
      <c r="BM773" s="576"/>
      <c r="BN773" s="576"/>
      <c r="BO773" s="576"/>
      <c r="BP773" s="576"/>
      <c r="BQ773" s="576"/>
      <c r="BR773" s="576"/>
      <c r="BS773" s="576"/>
      <c r="BT773" s="576"/>
      <c r="BU773" s="576"/>
      <c r="BV773" s="576"/>
      <c r="BW773" s="576"/>
      <c r="BX773" s="576"/>
      <c r="BY773" s="576"/>
      <c r="BZ773" s="576"/>
      <c r="CA773" s="576"/>
      <c r="CB773" s="576"/>
      <c r="CC773" s="576"/>
      <c r="CD773" s="576"/>
      <c r="CE773" s="576"/>
      <c r="CF773" s="576"/>
      <c r="CG773" s="576"/>
      <c r="CH773" s="576"/>
      <c r="CI773" s="576"/>
      <c r="CJ773" s="576"/>
    </row>
    <row r="774" spans="4:88" ht="14.25" customHeight="1" x14ac:dyDescent="0.35">
      <c r="D774" s="264"/>
      <c r="E774" s="265"/>
      <c r="F774" s="265"/>
      <c r="G774" s="265"/>
      <c r="H774" s="265"/>
      <c r="I774" s="265"/>
      <c r="J774" s="265"/>
      <c r="K774" s="265"/>
      <c r="L774" s="265"/>
      <c r="M774" s="265"/>
      <c r="N774" s="265"/>
      <c r="O774" s="265"/>
      <c r="P774" s="265"/>
      <c r="Q774" s="265"/>
      <c r="R774" s="265"/>
      <c r="S774" s="265"/>
      <c r="T774" s="265"/>
      <c r="U774" s="266"/>
      <c r="V774" s="544"/>
      <c r="W774" s="545"/>
      <c r="X774" s="545"/>
      <c r="Y774" s="546"/>
      <c r="Z774" s="544"/>
      <c r="AA774" s="545"/>
      <c r="AB774" s="545"/>
      <c r="AC774" s="546"/>
      <c r="AD774" s="544"/>
      <c r="AE774" s="545"/>
      <c r="AF774" s="545"/>
      <c r="AG774" s="546"/>
      <c r="AH774" s="544"/>
      <c r="AI774" s="545"/>
      <c r="AJ774" s="545"/>
      <c r="AK774" s="546"/>
      <c r="AL774" s="82"/>
      <c r="AM774" s="83"/>
      <c r="AN774" s="83"/>
      <c r="AO774" s="84"/>
      <c r="AP774" s="82"/>
      <c r="AQ774" s="70"/>
      <c r="AR774" s="604"/>
      <c r="AS774" s="604"/>
      <c r="AT774" s="604"/>
      <c r="AU774" s="604"/>
      <c r="AV774" s="604"/>
      <c r="AW774" s="604"/>
      <c r="AX774" s="604"/>
      <c r="AY774" s="604"/>
      <c r="AZ774" s="604"/>
      <c r="BA774" s="604"/>
      <c r="BB774" s="604"/>
      <c r="BC774" s="604"/>
      <c r="BD774" s="604"/>
      <c r="BE774" s="604"/>
      <c r="BF774" s="604"/>
      <c r="BG774" s="604"/>
      <c r="BH774" s="604"/>
      <c r="BI774" s="604"/>
      <c r="BJ774" s="604"/>
      <c r="BK774" s="604"/>
      <c r="BL774" s="576"/>
      <c r="BM774" s="576"/>
      <c r="BN774" s="576"/>
      <c r="BO774" s="576"/>
      <c r="BP774" s="576"/>
      <c r="BQ774" s="576"/>
      <c r="BR774" s="576"/>
      <c r="BS774" s="576"/>
      <c r="BT774" s="576"/>
      <c r="BU774" s="576"/>
      <c r="BV774" s="576"/>
      <c r="BW774" s="576"/>
      <c r="BX774" s="576"/>
      <c r="BY774" s="576"/>
      <c r="BZ774" s="576"/>
      <c r="CA774" s="576"/>
      <c r="CB774" s="576"/>
      <c r="CC774" s="576"/>
      <c r="CD774" s="576"/>
      <c r="CE774" s="576"/>
      <c r="CF774" s="576"/>
      <c r="CG774" s="576"/>
      <c r="CH774" s="576"/>
      <c r="CI774" s="576"/>
      <c r="CJ774" s="576"/>
    </row>
    <row r="775" spans="4:88" ht="14.25" customHeight="1" x14ac:dyDescent="0.35">
      <c r="D775" s="264"/>
      <c r="E775" s="265"/>
      <c r="F775" s="265"/>
      <c r="G775" s="265"/>
      <c r="H775" s="265"/>
      <c r="I775" s="265"/>
      <c r="J775" s="265"/>
      <c r="K775" s="265"/>
      <c r="L775" s="265"/>
      <c r="M775" s="265"/>
      <c r="N775" s="265"/>
      <c r="O775" s="265"/>
      <c r="P775" s="265"/>
      <c r="Q775" s="265"/>
      <c r="R775" s="265"/>
      <c r="S775" s="265"/>
      <c r="T775" s="265"/>
      <c r="U775" s="266"/>
      <c r="V775" s="544"/>
      <c r="W775" s="545"/>
      <c r="X775" s="545"/>
      <c r="Y775" s="546"/>
      <c r="Z775" s="544"/>
      <c r="AA775" s="545"/>
      <c r="AB775" s="545"/>
      <c r="AC775" s="546"/>
      <c r="AD775" s="544"/>
      <c r="AE775" s="545"/>
      <c r="AF775" s="545"/>
      <c r="AG775" s="546"/>
      <c r="AH775" s="544"/>
      <c r="AI775" s="545"/>
      <c r="AJ775" s="545"/>
      <c r="AK775" s="546"/>
      <c r="AL775" s="82"/>
      <c r="AM775" s="83"/>
      <c r="AN775" s="83"/>
      <c r="AO775" s="84"/>
      <c r="AP775" s="82"/>
      <c r="AQ775" s="70"/>
      <c r="AR775" s="604"/>
      <c r="AS775" s="604"/>
      <c r="AT775" s="604"/>
      <c r="AU775" s="604"/>
      <c r="AV775" s="604"/>
      <c r="AW775" s="604"/>
      <c r="AX775" s="604"/>
      <c r="AY775" s="604"/>
      <c r="AZ775" s="604"/>
      <c r="BA775" s="604"/>
      <c r="BB775" s="604"/>
      <c r="BC775" s="604"/>
      <c r="BD775" s="604"/>
      <c r="BE775" s="604"/>
      <c r="BF775" s="604"/>
      <c r="BG775" s="604"/>
      <c r="BH775" s="604"/>
      <c r="BI775" s="604"/>
      <c r="BJ775" s="604"/>
      <c r="BK775" s="604"/>
      <c r="BL775" s="576"/>
      <c r="BM775" s="576"/>
      <c r="BN775" s="576"/>
      <c r="BO775" s="576"/>
      <c r="BP775" s="576"/>
      <c r="BQ775" s="576"/>
      <c r="BR775" s="576"/>
      <c r="BS775" s="576"/>
      <c r="BT775" s="576"/>
      <c r="BU775" s="576"/>
      <c r="BV775" s="576"/>
      <c r="BW775" s="576"/>
      <c r="BX775" s="576"/>
      <c r="BY775" s="576"/>
      <c r="BZ775" s="576"/>
      <c r="CA775" s="576"/>
      <c r="CB775" s="576"/>
      <c r="CC775" s="576"/>
      <c r="CD775" s="576"/>
      <c r="CE775" s="576"/>
      <c r="CF775" s="576"/>
      <c r="CG775" s="576"/>
      <c r="CH775" s="576"/>
      <c r="CI775" s="576"/>
      <c r="CJ775" s="576"/>
    </row>
    <row r="776" spans="4:88" ht="14.25" customHeight="1" x14ac:dyDescent="0.35">
      <c r="D776" s="264"/>
      <c r="E776" s="265"/>
      <c r="F776" s="265"/>
      <c r="G776" s="265"/>
      <c r="H776" s="265"/>
      <c r="I776" s="265"/>
      <c r="J776" s="265"/>
      <c r="K776" s="265"/>
      <c r="L776" s="265"/>
      <c r="M776" s="265"/>
      <c r="N776" s="265"/>
      <c r="O776" s="265"/>
      <c r="P776" s="265"/>
      <c r="Q776" s="265"/>
      <c r="R776" s="265"/>
      <c r="S776" s="265"/>
      <c r="T776" s="265"/>
      <c r="U776" s="266"/>
      <c r="V776" s="544"/>
      <c r="W776" s="545"/>
      <c r="X776" s="545"/>
      <c r="Y776" s="546"/>
      <c r="Z776" s="544"/>
      <c r="AA776" s="545"/>
      <c r="AB776" s="545"/>
      <c r="AC776" s="546"/>
      <c r="AD776" s="544"/>
      <c r="AE776" s="545"/>
      <c r="AF776" s="545"/>
      <c r="AG776" s="546"/>
      <c r="AH776" s="544"/>
      <c r="AI776" s="545"/>
      <c r="AJ776" s="545"/>
      <c r="AK776" s="546"/>
      <c r="AL776" s="82"/>
      <c r="AM776" s="83"/>
      <c r="AN776" s="83"/>
      <c r="AO776" s="84"/>
      <c r="AP776" s="82"/>
      <c r="AQ776" s="70"/>
      <c r="AR776" s="604"/>
      <c r="AS776" s="604"/>
      <c r="AT776" s="604"/>
      <c r="AU776" s="604"/>
      <c r="AV776" s="604"/>
      <c r="AW776" s="604"/>
      <c r="AX776" s="604"/>
      <c r="AY776" s="604"/>
      <c r="AZ776" s="604"/>
      <c r="BA776" s="604"/>
      <c r="BB776" s="604"/>
      <c r="BC776" s="604"/>
      <c r="BD776" s="604"/>
      <c r="BE776" s="604"/>
      <c r="BF776" s="604"/>
      <c r="BG776" s="604"/>
      <c r="BH776" s="604"/>
      <c r="BI776" s="604"/>
      <c r="BJ776" s="604"/>
      <c r="BK776" s="604"/>
      <c r="BL776" s="576"/>
      <c r="BM776" s="576"/>
      <c r="BN776" s="576"/>
      <c r="BO776" s="576"/>
      <c r="BP776" s="576"/>
      <c r="BQ776" s="576"/>
      <c r="BR776" s="576"/>
      <c r="BS776" s="576"/>
      <c r="BT776" s="576"/>
      <c r="BU776" s="576"/>
      <c r="BV776" s="576"/>
      <c r="BW776" s="576"/>
      <c r="BX776" s="576"/>
      <c r="BY776" s="576"/>
      <c r="BZ776" s="576"/>
      <c r="CA776" s="576"/>
      <c r="CB776" s="576"/>
      <c r="CC776" s="576"/>
      <c r="CD776" s="576"/>
      <c r="CE776" s="576"/>
      <c r="CF776" s="576"/>
      <c r="CG776" s="576"/>
      <c r="CH776" s="576"/>
      <c r="CI776" s="576"/>
      <c r="CJ776" s="576"/>
    </row>
    <row r="777" spans="4:88" ht="14.25" customHeight="1" x14ac:dyDescent="0.35">
      <c r="D777" s="264"/>
      <c r="E777" s="265"/>
      <c r="F777" s="265"/>
      <c r="G777" s="265"/>
      <c r="H777" s="265"/>
      <c r="I777" s="265"/>
      <c r="J777" s="265"/>
      <c r="K777" s="265"/>
      <c r="L777" s="265"/>
      <c r="M777" s="265"/>
      <c r="N777" s="265"/>
      <c r="O777" s="265"/>
      <c r="P777" s="265"/>
      <c r="Q777" s="265"/>
      <c r="R777" s="265"/>
      <c r="S777" s="265"/>
      <c r="T777" s="265"/>
      <c r="U777" s="266"/>
      <c r="V777" s="544"/>
      <c r="W777" s="545"/>
      <c r="X777" s="545"/>
      <c r="Y777" s="546"/>
      <c r="Z777" s="544"/>
      <c r="AA777" s="545"/>
      <c r="AB777" s="545"/>
      <c r="AC777" s="546"/>
      <c r="AD777" s="544"/>
      <c r="AE777" s="545"/>
      <c r="AF777" s="545"/>
      <c r="AG777" s="546"/>
      <c r="AH777" s="544"/>
      <c r="AI777" s="545"/>
      <c r="AJ777" s="545"/>
      <c r="AK777" s="546"/>
      <c r="AL777" s="82"/>
      <c r="AM777" s="83"/>
      <c r="AN777" s="83"/>
      <c r="AO777" s="84"/>
      <c r="AP777" s="82"/>
      <c r="AQ777" s="70"/>
      <c r="AR777" s="604"/>
      <c r="AS777" s="604"/>
      <c r="AT777" s="604"/>
      <c r="AU777" s="604"/>
      <c r="AV777" s="604"/>
      <c r="AW777" s="604"/>
      <c r="AX777" s="604"/>
      <c r="AY777" s="604"/>
      <c r="AZ777" s="604"/>
      <c r="BA777" s="604"/>
      <c r="BB777" s="604"/>
      <c r="BC777" s="604"/>
      <c r="BD777" s="604"/>
      <c r="BE777" s="604"/>
      <c r="BF777" s="604"/>
      <c r="BG777" s="604"/>
      <c r="BH777" s="604"/>
      <c r="BI777" s="604"/>
      <c r="BJ777" s="604"/>
      <c r="BK777" s="604"/>
      <c r="BL777" s="576"/>
      <c r="BM777" s="576"/>
      <c r="BN777" s="576"/>
      <c r="BO777" s="576"/>
      <c r="BP777" s="576"/>
      <c r="BQ777" s="576"/>
      <c r="BR777" s="576"/>
      <c r="BS777" s="576"/>
      <c r="BT777" s="576"/>
      <c r="BU777" s="576"/>
      <c r="BV777" s="576"/>
      <c r="BW777" s="576"/>
      <c r="BX777" s="576"/>
      <c r="BY777" s="576"/>
      <c r="BZ777" s="576"/>
      <c r="CA777" s="576"/>
      <c r="CB777" s="576"/>
      <c r="CC777" s="576"/>
      <c r="CD777" s="576"/>
      <c r="CE777" s="576"/>
      <c r="CF777" s="576"/>
      <c r="CG777" s="576"/>
      <c r="CH777" s="576"/>
      <c r="CI777" s="576"/>
      <c r="CJ777" s="576"/>
    </row>
    <row r="778" spans="4:88" ht="14.25" customHeight="1" x14ac:dyDescent="0.35">
      <c r="D778" s="264"/>
      <c r="E778" s="265"/>
      <c r="F778" s="265"/>
      <c r="G778" s="265"/>
      <c r="H778" s="265"/>
      <c r="I778" s="265"/>
      <c r="J778" s="265"/>
      <c r="K778" s="265"/>
      <c r="L778" s="265"/>
      <c r="M778" s="265"/>
      <c r="N778" s="265"/>
      <c r="O778" s="265"/>
      <c r="P778" s="265"/>
      <c r="Q778" s="265"/>
      <c r="R778" s="265"/>
      <c r="S778" s="265"/>
      <c r="T778" s="265"/>
      <c r="U778" s="266"/>
      <c r="V778" s="544"/>
      <c r="W778" s="545"/>
      <c r="X778" s="545"/>
      <c r="Y778" s="546"/>
      <c r="Z778" s="544"/>
      <c r="AA778" s="545"/>
      <c r="AB778" s="545"/>
      <c r="AC778" s="546"/>
      <c r="AD778" s="544"/>
      <c r="AE778" s="545"/>
      <c r="AF778" s="545"/>
      <c r="AG778" s="546"/>
      <c r="AH778" s="544"/>
      <c r="AI778" s="545"/>
      <c r="AJ778" s="545"/>
      <c r="AK778" s="546"/>
      <c r="AL778" s="82"/>
      <c r="AM778" s="83"/>
      <c r="AN778" s="83"/>
      <c r="AO778" s="84"/>
      <c r="AP778" s="82"/>
      <c r="AQ778" s="70"/>
      <c r="AR778" s="604"/>
      <c r="AS778" s="604"/>
      <c r="AT778" s="604"/>
      <c r="AU778" s="604"/>
      <c r="AV778" s="604"/>
      <c r="AW778" s="604"/>
      <c r="AX778" s="604"/>
      <c r="AY778" s="604"/>
      <c r="AZ778" s="604"/>
      <c r="BA778" s="604"/>
      <c r="BB778" s="604"/>
      <c r="BC778" s="604"/>
      <c r="BD778" s="604"/>
      <c r="BE778" s="604"/>
      <c r="BF778" s="604"/>
      <c r="BG778" s="604"/>
      <c r="BH778" s="604"/>
      <c r="BI778" s="604"/>
      <c r="BJ778" s="604"/>
      <c r="BK778" s="604"/>
      <c r="BL778" s="576"/>
      <c r="BM778" s="576"/>
      <c r="BN778" s="576"/>
      <c r="BO778" s="576"/>
      <c r="BP778" s="576"/>
      <c r="BQ778" s="576"/>
      <c r="BR778" s="576"/>
      <c r="BS778" s="576"/>
      <c r="BT778" s="576"/>
      <c r="BU778" s="576"/>
      <c r="BV778" s="576"/>
      <c r="BW778" s="576"/>
      <c r="BX778" s="576"/>
      <c r="BY778" s="576"/>
      <c r="BZ778" s="576"/>
      <c r="CA778" s="576"/>
      <c r="CB778" s="576"/>
      <c r="CC778" s="576"/>
      <c r="CD778" s="576"/>
      <c r="CE778" s="576"/>
      <c r="CF778" s="576"/>
      <c r="CG778" s="576"/>
      <c r="CH778" s="576"/>
      <c r="CI778" s="576"/>
      <c r="CJ778" s="576"/>
    </row>
    <row r="779" spans="4:88" ht="14.25" customHeight="1" x14ac:dyDescent="0.35">
      <c r="D779" s="264"/>
      <c r="E779" s="265"/>
      <c r="F779" s="265"/>
      <c r="G779" s="265"/>
      <c r="H779" s="265"/>
      <c r="I779" s="265"/>
      <c r="J779" s="265"/>
      <c r="K779" s="265"/>
      <c r="L779" s="265"/>
      <c r="M779" s="265"/>
      <c r="N779" s="265"/>
      <c r="O779" s="265"/>
      <c r="P779" s="265"/>
      <c r="Q779" s="265"/>
      <c r="R779" s="265"/>
      <c r="S779" s="265"/>
      <c r="T779" s="265"/>
      <c r="U779" s="266"/>
      <c r="V779" s="544"/>
      <c r="W779" s="545"/>
      <c r="X779" s="545"/>
      <c r="Y779" s="546"/>
      <c r="Z779" s="544"/>
      <c r="AA779" s="545"/>
      <c r="AB779" s="545"/>
      <c r="AC779" s="546"/>
      <c r="AD779" s="544"/>
      <c r="AE779" s="545"/>
      <c r="AF779" s="545"/>
      <c r="AG779" s="546"/>
      <c r="AH779" s="544"/>
      <c r="AI779" s="545"/>
      <c r="AJ779" s="545"/>
      <c r="AK779" s="546"/>
      <c r="AL779" s="82"/>
      <c r="AM779" s="83"/>
      <c r="AN779" s="83"/>
      <c r="AO779" s="84"/>
      <c r="AP779" s="82"/>
      <c r="AQ779" s="70"/>
      <c r="AR779" s="604"/>
      <c r="AS779" s="604"/>
      <c r="AT779" s="604"/>
      <c r="AU779" s="604"/>
      <c r="AV779" s="604"/>
      <c r="AW779" s="604"/>
      <c r="AX779" s="604"/>
      <c r="AY779" s="604"/>
      <c r="AZ779" s="604"/>
      <c r="BA779" s="604"/>
      <c r="BB779" s="604"/>
      <c r="BC779" s="604"/>
      <c r="BD779" s="604"/>
      <c r="BE779" s="604"/>
      <c r="BF779" s="604"/>
      <c r="BG779" s="604"/>
      <c r="BH779" s="604"/>
      <c r="BI779" s="604"/>
      <c r="BJ779" s="604"/>
      <c r="BK779" s="604"/>
      <c r="BL779" s="576"/>
      <c r="BM779" s="576"/>
      <c r="BN779" s="576"/>
      <c r="BO779" s="576"/>
      <c r="BP779" s="576"/>
      <c r="BQ779" s="576"/>
      <c r="BR779" s="576"/>
      <c r="BS779" s="576"/>
      <c r="BT779" s="576"/>
      <c r="BU779" s="576"/>
      <c r="BV779" s="576"/>
      <c r="BW779" s="576"/>
      <c r="BX779" s="576"/>
      <c r="BY779" s="576"/>
      <c r="BZ779" s="576"/>
      <c r="CA779" s="576"/>
      <c r="CB779" s="576"/>
      <c r="CC779" s="576"/>
      <c r="CD779" s="576"/>
      <c r="CE779" s="576"/>
      <c r="CF779" s="576"/>
      <c r="CG779" s="576"/>
      <c r="CH779" s="576"/>
      <c r="CI779" s="576"/>
      <c r="CJ779" s="576"/>
    </row>
    <row r="780" spans="4:88" ht="14.25" customHeight="1" x14ac:dyDescent="0.35">
      <c r="D780" s="264"/>
      <c r="E780" s="265"/>
      <c r="F780" s="265"/>
      <c r="G780" s="265"/>
      <c r="H780" s="265"/>
      <c r="I780" s="265"/>
      <c r="J780" s="265"/>
      <c r="K780" s="265"/>
      <c r="L780" s="265"/>
      <c r="M780" s="265"/>
      <c r="N780" s="265"/>
      <c r="O780" s="265"/>
      <c r="P780" s="265"/>
      <c r="Q780" s="265"/>
      <c r="R780" s="265"/>
      <c r="S780" s="265"/>
      <c r="T780" s="265"/>
      <c r="U780" s="266"/>
      <c r="V780" s="544"/>
      <c r="W780" s="545"/>
      <c r="X780" s="545"/>
      <c r="Y780" s="546"/>
      <c r="Z780" s="544"/>
      <c r="AA780" s="545"/>
      <c r="AB780" s="545"/>
      <c r="AC780" s="546"/>
      <c r="AD780" s="544"/>
      <c r="AE780" s="545"/>
      <c r="AF780" s="545"/>
      <c r="AG780" s="546"/>
      <c r="AH780" s="544"/>
      <c r="AI780" s="545"/>
      <c r="AJ780" s="545"/>
      <c r="AK780" s="546"/>
      <c r="AL780" s="82"/>
      <c r="AM780" s="83"/>
      <c r="AN780" s="83"/>
      <c r="AO780" s="84"/>
      <c r="AP780" s="82"/>
      <c r="AQ780" s="70"/>
      <c r="AR780" s="604"/>
      <c r="AS780" s="604"/>
      <c r="AT780" s="604"/>
      <c r="AU780" s="604"/>
      <c r="AV780" s="604"/>
      <c r="AW780" s="604"/>
      <c r="AX780" s="604"/>
      <c r="AY780" s="604"/>
      <c r="AZ780" s="604"/>
      <c r="BA780" s="604"/>
      <c r="BB780" s="604"/>
      <c r="BC780" s="604"/>
      <c r="BD780" s="604"/>
      <c r="BE780" s="604"/>
      <c r="BF780" s="604"/>
      <c r="BG780" s="604"/>
      <c r="BH780" s="604"/>
      <c r="BI780" s="604"/>
      <c r="BJ780" s="604"/>
      <c r="BK780" s="604"/>
      <c r="BL780" s="576"/>
      <c r="BM780" s="576"/>
      <c r="BN780" s="576"/>
      <c r="BO780" s="576"/>
      <c r="BP780" s="576"/>
      <c r="BQ780" s="576"/>
      <c r="BR780" s="576"/>
      <c r="BS780" s="576"/>
      <c r="BT780" s="576"/>
      <c r="BU780" s="576"/>
      <c r="BV780" s="576"/>
      <c r="BW780" s="576"/>
      <c r="BX780" s="576"/>
      <c r="BY780" s="576"/>
      <c r="BZ780" s="576"/>
      <c r="CA780" s="576"/>
      <c r="CB780" s="576"/>
      <c r="CC780" s="576"/>
      <c r="CD780" s="576"/>
      <c r="CE780" s="576"/>
      <c r="CF780" s="576"/>
      <c r="CG780" s="576"/>
      <c r="CH780" s="576"/>
      <c r="CI780" s="576"/>
      <c r="CJ780" s="576"/>
    </row>
    <row r="781" spans="4:88" ht="14.25" customHeight="1" x14ac:dyDescent="0.35">
      <c r="D781" s="264"/>
      <c r="E781" s="265"/>
      <c r="F781" s="265"/>
      <c r="G781" s="265"/>
      <c r="H781" s="265"/>
      <c r="I781" s="265"/>
      <c r="J781" s="265"/>
      <c r="K781" s="265"/>
      <c r="L781" s="265"/>
      <c r="M781" s="265"/>
      <c r="N781" s="265"/>
      <c r="O781" s="265"/>
      <c r="P781" s="265"/>
      <c r="Q781" s="265"/>
      <c r="R781" s="265"/>
      <c r="S781" s="265"/>
      <c r="T781" s="265"/>
      <c r="U781" s="266"/>
      <c r="V781" s="544"/>
      <c r="W781" s="545"/>
      <c r="X781" s="545"/>
      <c r="Y781" s="546"/>
      <c r="Z781" s="544"/>
      <c r="AA781" s="545"/>
      <c r="AB781" s="545"/>
      <c r="AC781" s="546"/>
      <c r="AD781" s="544"/>
      <c r="AE781" s="545"/>
      <c r="AF781" s="545"/>
      <c r="AG781" s="546"/>
      <c r="AH781" s="544"/>
      <c r="AI781" s="545"/>
      <c r="AJ781" s="545"/>
      <c r="AK781" s="546"/>
      <c r="AL781" s="82"/>
      <c r="AM781" s="83"/>
      <c r="AN781" s="83"/>
      <c r="AO781" s="84"/>
      <c r="AP781" s="82"/>
      <c r="AQ781" s="70"/>
      <c r="AR781" s="604"/>
      <c r="AS781" s="604"/>
      <c r="AT781" s="604"/>
      <c r="AU781" s="604"/>
      <c r="AV781" s="604"/>
      <c r="AW781" s="604"/>
      <c r="AX781" s="604"/>
      <c r="AY781" s="604"/>
      <c r="AZ781" s="604"/>
      <c r="BA781" s="604"/>
      <c r="BB781" s="604"/>
      <c r="BC781" s="604"/>
      <c r="BD781" s="604"/>
      <c r="BE781" s="604"/>
      <c r="BF781" s="604"/>
      <c r="BG781" s="604"/>
      <c r="BH781" s="604"/>
      <c r="BI781" s="604"/>
      <c r="BJ781" s="604"/>
      <c r="BK781" s="604"/>
      <c r="BL781" s="576"/>
      <c r="BM781" s="576"/>
      <c r="BN781" s="576"/>
      <c r="BO781" s="576"/>
      <c r="BP781" s="576"/>
      <c r="BQ781" s="576"/>
      <c r="BR781" s="576"/>
      <c r="BS781" s="576"/>
      <c r="BT781" s="576"/>
      <c r="BU781" s="576"/>
      <c r="BV781" s="576"/>
      <c r="BW781" s="576"/>
      <c r="BX781" s="576"/>
      <c r="BY781" s="576"/>
      <c r="BZ781" s="576"/>
      <c r="CA781" s="576"/>
      <c r="CB781" s="576"/>
      <c r="CC781" s="576"/>
      <c r="CD781" s="576"/>
      <c r="CE781" s="576"/>
      <c r="CF781" s="576"/>
      <c r="CG781" s="576"/>
      <c r="CH781" s="576"/>
      <c r="CI781" s="576"/>
      <c r="CJ781" s="576"/>
    </row>
    <row r="782" spans="4:88" ht="14.25" customHeight="1" x14ac:dyDescent="0.35">
      <c r="D782" s="264"/>
      <c r="E782" s="265"/>
      <c r="F782" s="265"/>
      <c r="G782" s="265"/>
      <c r="H782" s="265"/>
      <c r="I782" s="265"/>
      <c r="J782" s="265"/>
      <c r="K782" s="265"/>
      <c r="L782" s="265"/>
      <c r="M782" s="265"/>
      <c r="N782" s="265"/>
      <c r="O782" s="265"/>
      <c r="P782" s="265"/>
      <c r="Q782" s="265"/>
      <c r="R782" s="265"/>
      <c r="S782" s="265"/>
      <c r="T782" s="265"/>
      <c r="U782" s="266"/>
      <c r="V782" s="544"/>
      <c r="W782" s="545"/>
      <c r="X782" s="545"/>
      <c r="Y782" s="546"/>
      <c r="Z782" s="544"/>
      <c r="AA782" s="545"/>
      <c r="AB782" s="545"/>
      <c r="AC782" s="546"/>
      <c r="AD782" s="544"/>
      <c r="AE782" s="545"/>
      <c r="AF782" s="545"/>
      <c r="AG782" s="546"/>
      <c r="AH782" s="544"/>
      <c r="AI782" s="545"/>
      <c r="AJ782" s="545"/>
      <c r="AK782" s="546"/>
      <c r="AL782" s="82"/>
      <c r="AM782" s="83"/>
      <c r="AN782" s="83"/>
      <c r="AO782" s="84"/>
      <c r="AP782" s="82"/>
      <c r="AQ782" s="70"/>
      <c r="AR782" s="604"/>
      <c r="AS782" s="604"/>
      <c r="AT782" s="604"/>
      <c r="AU782" s="604"/>
      <c r="AV782" s="604"/>
      <c r="AW782" s="604"/>
      <c r="AX782" s="604"/>
      <c r="AY782" s="604"/>
      <c r="AZ782" s="604"/>
      <c r="BA782" s="604"/>
      <c r="BB782" s="604"/>
      <c r="BC782" s="604"/>
      <c r="BD782" s="604"/>
      <c r="BE782" s="604"/>
      <c r="BF782" s="604"/>
      <c r="BG782" s="604"/>
      <c r="BH782" s="604"/>
      <c r="BI782" s="604"/>
      <c r="BJ782" s="604"/>
      <c r="BK782" s="604"/>
      <c r="BL782" s="576"/>
      <c r="BM782" s="576"/>
      <c r="BN782" s="576"/>
      <c r="BO782" s="576"/>
      <c r="BP782" s="576"/>
      <c r="BQ782" s="576"/>
      <c r="BR782" s="576"/>
      <c r="BS782" s="576"/>
      <c r="BT782" s="576"/>
      <c r="BU782" s="576"/>
      <c r="BV782" s="576"/>
      <c r="BW782" s="576"/>
      <c r="BX782" s="576"/>
      <c r="BY782" s="576"/>
      <c r="BZ782" s="576"/>
      <c r="CA782" s="576"/>
      <c r="CB782" s="576"/>
      <c r="CC782" s="576"/>
      <c r="CD782" s="576"/>
      <c r="CE782" s="576"/>
      <c r="CF782" s="576"/>
      <c r="CG782" s="576"/>
      <c r="CH782" s="576"/>
      <c r="CI782" s="576"/>
      <c r="CJ782" s="576"/>
    </row>
    <row r="783" spans="4:88" ht="14.25" customHeight="1" x14ac:dyDescent="0.35">
      <c r="D783" s="264"/>
      <c r="E783" s="265"/>
      <c r="F783" s="265"/>
      <c r="G783" s="265"/>
      <c r="H783" s="265"/>
      <c r="I783" s="265"/>
      <c r="J783" s="265"/>
      <c r="K783" s="265"/>
      <c r="L783" s="265"/>
      <c r="M783" s="265"/>
      <c r="N783" s="265"/>
      <c r="O783" s="265"/>
      <c r="P783" s="265"/>
      <c r="Q783" s="265"/>
      <c r="R783" s="265"/>
      <c r="S783" s="265"/>
      <c r="T783" s="265"/>
      <c r="U783" s="266"/>
      <c r="V783" s="544"/>
      <c r="W783" s="545"/>
      <c r="X783" s="545"/>
      <c r="Y783" s="546"/>
      <c r="Z783" s="544"/>
      <c r="AA783" s="545"/>
      <c r="AB783" s="545"/>
      <c r="AC783" s="546"/>
      <c r="AD783" s="544"/>
      <c r="AE783" s="545"/>
      <c r="AF783" s="545"/>
      <c r="AG783" s="546"/>
      <c r="AH783" s="544"/>
      <c r="AI783" s="545"/>
      <c r="AJ783" s="545"/>
      <c r="AK783" s="546"/>
      <c r="AL783" s="82"/>
      <c r="AM783" s="83"/>
      <c r="AN783" s="83"/>
      <c r="AO783" s="84"/>
      <c r="AP783" s="82"/>
      <c r="AQ783" s="70"/>
      <c r="AR783" s="604"/>
      <c r="AS783" s="604"/>
      <c r="AT783" s="604"/>
      <c r="AU783" s="604"/>
      <c r="AV783" s="604"/>
      <c r="AW783" s="604"/>
      <c r="AX783" s="604"/>
      <c r="AY783" s="604"/>
      <c r="AZ783" s="604"/>
      <c r="BA783" s="604"/>
      <c r="BB783" s="604"/>
      <c r="BC783" s="604"/>
      <c r="BD783" s="604"/>
      <c r="BE783" s="604"/>
      <c r="BF783" s="604"/>
      <c r="BG783" s="604"/>
      <c r="BH783" s="604"/>
      <c r="BI783" s="604"/>
      <c r="BJ783" s="604"/>
      <c r="BK783" s="604"/>
      <c r="BL783" s="576"/>
      <c r="BM783" s="576"/>
      <c r="BN783" s="576"/>
      <c r="BO783" s="576"/>
      <c r="BP783" s="576"/>
      <c r="BQ783" s="576"/>
      <c r="BR783" s="576"/>
      <c r="BS783" s="576"/>
      <c r="BT783" s="576"/>
      <c r="BU783" s="576"/>
      <c r="BV783" s="576"/>
      <c r="BW783" s="576"/>
      <c r="BX783" s="576"/>
      <c r="BY783" s="576"/>
      <c r="BZ783" s="576"/>
      <c r="CA783" s="576"/>
      <c r="CB783" s="576"/>
      <c r="CC783" s="576"/>
      <c r="CD783" s="576"/>
      <c r="CE783" s="576"/>
      <c r="CF783" s="576"/>
      <c r="CG783" s="576"/>
      <c r="CH783" s="576"/>
      <c r="CI783" s="576"/>
      <c r="CJ783" s="576"/>
    </row>
    <row r="784" spans="4:88" ht="14.25" customHeight="1" x14ac:dyDescent="0.35">
      <c r="D784" s="264"/>
      <c r="E784" s="265"/>
      <c r="F784" s="265"/>
      <c r="G784" s="265"/>
      <c r="H784" s="265"/>
      <c r="I784" s="265"/>
      <c r="J784" s="265"/>
      <c r="K784" s="265"/>
      <c r="L784" s="265"/>
      <c r="M784" s="265"/>
      <c r="N784" s="265"/>
      <c r="O784" s="265"/>
      <c r="P784" s="265"/>
      <c r="Q784" s="265"/>
      <c r="R784" s="265"/>
      <c r="S784" s="265"/>
      <c r="T784" s="265"/>
      <c r="U784" s="266"/>
      <c r="V784" s="544"/>
      <c r="W784" s="545"/>
      <c r="X784" s="545"/>
      <c r="Y784" s="546"/>
      <c r="Z784" s="544"/>
      <c r="AA784" s="545"/>
      <c r="AB784" s="545"/>
      <c r="AC784" s="546"/>
      <c r="AD784" s="544"/>
      <c r="AE784" s="545"/>
      <c r="AF784" s="545"/>
      <c r="AG784" s="546"/>
      <c r="AH784" s="544"/>
      <c r="AI784" s="545"/>
      <c r="AJ784" s="545"/>
      <c r="AK784" s="546"/>
      <c r="AL784" s="82"/>
      <c r="AM784" s="83"/>
      <c r="AN784" s="83"/>
      <c r="AO784" s="84"/>
      <c r="AP784" s="82"/>
      <c r="AQ784" s="70"/>
      <c r="AR784" s="604"/>
      <c r="AS784" s="604"/>
      <c r="AT784" s="604"/>
      <c r="AU784" s="604"/>
      <c r="AV784" s="604"/>
      <c r="AW784" s="604"/>
      <c r="AX784" s="604"/>
      <c r="AY784" s="604"/>
      <c r="AZ784" s="604"/>
      <c r="BA784" s="604"/>
      <c r="BB784" s="604"/>
      <c r="BC784" s="604"/>
      <c r="BD784" s="604"/>
      <c r="BE784" s="604"/>
      <c r="BF784" s="604"/>
      <c r="BG784" s="604"/>
      <c r="BH784" s="604"/>
      <c r="BI784" s="604"/>
      <c r="BJ784" s="604"/>
      <c r="BK784" s="604"/>
      <c r="BL784" s="576"/>
      <c r="BM784" s="576"/>
      <c r="BN784" s="576"/>
      <c r="BO784" s="576"/>
      <c r="BP784" s="576"/>
      <c r="BQ784" s="576"/>
      <c r="BR784" s="576"/>
      <c r="BS784" s="576"/>
      <c r="BT784" s="576"/>
      <c r="BU784" s="576"/>
      <c r="BV784" s="576"/>
      <c r="BW784" s="576"/>
      <c r="BX784" s="576"/>
      <c r="BY784" s="576"/>
      <c r="BZ784" s="576"/>
      <c r="CA784" s="576"/>
      <c r="CB784" s="576"/>
      <c r="CC784" s="576"/>
      <c r="CD784" s="576"/>
      <c r="CE784" s="576"/>
      <c r="CF784" s="576"/>
      <c r="CG784" s="576"/>
      <c r="CH784" s="576"/>
      <c r="CI784" s="576"/>
      <c r="CJ784" s="576"/>
    </row>
    <row r="785" spans="4:146" ht="14.25" customHeight="1" x14ac:dyDescent="0.35">
      <c r="D785" s="264"/>
      <c r="E785" s="265"/>
      <c r="F785" s="265"/>
      <c r="G785" s="265"/>
      <c r="H785" s="265"/>
      <c r="I785" s="265"/>
      <c r="J785" s="265"/>
      <c r="K785" s="265"/>
      <c r="L785" s="265"/>
      <c r="M785" s="265"/>
      <c r="N785" s="265"/>
      <c r="O785" s="265"/>
      <c r="P785" s="265"/>
      <c r="Q785" s="265"/>
      <c r="R785" s="265"/>
      <c r="S785" s="265"/>
      <c r="T785" s="265"/>
      <c r="U785" s="266"/>
      <c r="V785" s="544"/>
      <c r="W785" s="545"/>
      <c r="X785" s="545"/>
      <c r="Y785" s="546"/>
      <c r="Z785" s="544"/>
      <c r="AA785" s="545"/>
      <c r="AB785" s="545"/>
      <c r="AC785" s="546"/>
      <c r="AD785" s="544"/>
      <c r="AE785" s="545"/>
      <c r="AF785" s="545"/>
      <c r="AG785" s="546"/>
      <c r="AH785" s="544"/>
      <c r="AI785" s="545"/>
      <c r="AJ785" s="545"/>
      <c r="AK785" s="546"/>
      <c r="AL785" s="82"/>
      <c r="AM785" s="83"/>
      <c r="AN785" s="83"/>
      <c r="AO785" s="84"/>
      <c r="AP785" s="82"/>
      <c r="AQ785" s="70"/>
      <c r="AR785" s="604"/>
      <c r="AS785" s="604"/>
      <c r="AT785" s="604"/>
      <c r="AU785" s="604"/>
      <c r="AV785" s="604"/>
      <c r="AW785" s="604"/>
      <c r="AX785" s="604"/>
      <c r="AY785" s="604"/>
      <c r="AZ785" s="604"/>
      <c r="BA785" s="604"/>
      <c r="BB785" s="604"/>
      <c r="BC785" s="604"/>
      <c r="BD785" s="604"/>
      <c r="BE785" s="604"/>
      <c r="BF785" s="604"/>
      <c r="BG785" s="604"/>
      <c r="BH785" s="604"/>
      <c r="BI785" s="604"/>
      <c r="BJ785" s="604"/>
      <c r="BK785" s="604"/>
      <c r="BL785" s="576"/>
      <c r="BM785" s="576"/>
      <c r="BN785" s="576"/>
      <c r="BO785" s="576"/>
      <c r="BP785" s="576"/>
      <c r="BQ785" s="576"/>
      <c r="BR785" s="576"/>
      <c r="BS785" s="576"/>
      <c r="BT785" s="576"/>
      <c r="BU785" s="576"/>
      <c r="BV785" s="576"/>
      <c r="BW785" s="576"/>
      <c r="BX785" s="576"/>
      <c r="BY785" s="576"/>
      <c r="BZ785" s="576"/>
      <c r="CA785" s="576"/>
      <c r="CB785" s="576"/>
      <c r="CC785" s="576"/>
      <c r="CD785" s="576"/>
      <c r="CE785" s="576"/>
      <c r="CF785" s="576"/>
      <c r="CG785" s="576"/>
      <c r="CH785" s="576"/>
      <c r="CI785" s="576"/>
      <c r="CJ785" s="576"/>
    </row>
    <row r="786" spans="4:146" ht="14.25" customHeight="1" x14ac:dyDescent="0.35">
      <c r="D786" s="264"/>
      <c r="E786" s="265"/>
      <c r="F786" s="265"/>
      <c r="G786" s="265"/>
      <c r="H786" s="265"/>
      <c r="I786" s="265"/>
      <c r="J786" s="265"/>
      <c r="K786" s="265"/>
      <c r="L786" s="265"/>
      <c r="M786" s="265"/>
      <c r="N786" s="265"/>
      <c r="O786" s="265"/>
      <c r="P786" s="265"/>
      <c r="Q786" s="265"/>
      <c r="R786" s="265"/>
      <c r="S786" s="265"/>
      <c r="T786" s="265"/>
      <c r="U786" s="266"/>
      <c r="V786" s="544"/>
      <c r="W786" s="545"/>
      <c r="X786" s="545"/>
      <c r="Y786" s="546"/>
      <c r="Z786" s="544"/>
      <c r="AA786" s="545"/>
      <c r="AB786" s="545"/>
      <c r="AC786" s="546"/>
      <c r="AD786" s="544"/>
      <c r="AE786" s="545"/>
      <c r="AF786" s="545"/>
      <c r="AG786" s="546"/>
      <c r="AH786" s="544"/>
      <c r="AI786" s="545"/>
      <c r="AJ786" s="545"/>
      <c r="AK786" s="546"/>
      <c r="AL786" s="82"/>
      <c r="AM786" s="83"/>
      <c r="AN786" s="83"/>
      <c r="AO786" s="84"/>
      <c r="AP786" s="82"/>
      <c r="AQ786" s="70"/>
      <c r="AR786" s="604"/>
      <c r="AS786" s="604"/>
      <c r="AT786" s="604"/>
      <c r="AU786" s="604"/>
      <c r="AV786" s="604"/>
      <c r="AW786" s="604"/>
      <c r="AX786" s="604"/>
      <c r="AY786" s="604"/>
      <c r="AZ786" s="604"/>
      <c r="BA786" s="604"/>
      <c r="BB786" s="604"/>
      <c r="BC786" s="604"/>
      <c r="BD786" s="604"/>
      <c r="BE786" s="604"/>
      <c r="BF786" s="604"/>
      <c r="BG786" s="604"/>
      <c r="BH786" s="604"/>
      <c r="BI786" s="604"/>
      <c r="BJ786" s="604"/>
      <c r="BK786" s="604"/>
      <c r="BL786" s="576"/>
      <c r="BM786" s="576"/>
      <c r="BN786" s="576"/>
      <c r="BO786" s="576"/>
      <c r="BP786" s="576"/>
      <c r="BQ786" s="576"/>
      <c r="BR786" s="576"/>
      <c r="BS786" s="576"/>
      <c r="BT786" s="576"/>
      <c r="BU786" s="576"/>
      <c r="BV786" s="576"/>
      <c r="BW786" s="576"/>
      <c r="BX786" s="576"/>
      <c r="BY786" s="576"/>
      <c r="BZ786" s="576"/>
      <c r="CA786" s="576"/>
      <c r="CB786" s="576"/>
      <c r="CC786" s="576"/>
      <c r="CD786" s="576"/>
      <c r="CE786" s="576"/>
      <c r="CF786" s="576"/>
      <c r="CG786" s="576"/>
      <c r="CH786" s="576"/>
      <c r="CI786" s="576"/>
      <c r="CJ786" s="576"/>
    </row>
    <row r="787" spans="4:146" ht="14.25" customHeight="1" x14ac:dyDescent="0.35">
      <c r="D787" s="264"/>
      <c r="E787" s="265"/>
      <c r="F787" s="265"/>
      <c r="G787" s="265"/>
      <c r="H787" s="265"/>
      <c r="I787" s="265"/>
      <c r="J787" s="265"/>
      <c r="K787" s="265"/>
      <c r="L787" s="265"/>
      <c r="M787" s="265"/>
      <c r="N787" s="265"/>
      <c r="O787" s="265"/>
      <c r="P787" s="265"/>
      <c r="Q787" s="265"/>
      <c r="R787" s="265"/>
      <c r="S787" s="265"/>
      <c r="T787" s="265"/>
      <c r="U787" s="266"/>
      <c r="V787" s="544"/>
      <c r="W787" s="545"/>
      <c r="X787" s="545"/>
      <c r="Y787" s="546"/>
      <c r="Z787" s="544"/>
      <c r="AA787" s="545"/>
      <c r="AB787" s="545"/>
      <c r="AC787" s="546"/>
      <c r="AD787" s="544"/>
      <c r="AE787" s="545"/>
      <c r="AF787" s="545"/>
      <c r="AG787" s="546"/>
      <c r="AH787" s="544"/>
      <c r="AI787" s="545"/>
      <c r="AJ787" s="545"/>
      <c r="AK787" s="546"/>
      <c r="AL787" s="82"/>
      <c r="AM787" s="83"/>
      <c r="AN787" s="83"/>
      <c r="AO787" s="84"/>
      <c r="AP787" s="82"/>
      <c r="AQ787" s="70"/>
      <c r="AR787" s="604"/>
      <c r="AS787" s="604"/>
      <c r="AT787" s="604"/>
      <c r="AU787" s="604"/>
      <c r="AV787" s="604"/>
      <c r="AW787" s="604"/>
      <c r="AX787" s="604"/>
      <c r="AY787" s="604"/>
      <c r="AZ787" s="604"/>
      <c r="BA787" s="604"/>
      <c r="BB787" s="604"/>
      <c r="BC787" s="604"/>
      <c r="BD787" s="604"/>
      <c r="BE787" s="604"/>
      <c r="BF787" s="604"/>
      <c r="BG787" s="604"/>
      <c r="BH787" s="604"/>
      <c r="BI787" s="604"/>
      <c r="BJ787" s="604"/>
      <c r="BK787" s="604"/>
      <c r="BL787" s="576"/>
      <c r="BM787" s="576"/>
      <c r="BN787" s="576"/>
      <c r="BO787" s="576"/>
      <c r="BP787" s="576"/>
      <c r="BQ787" s="576"/>
      <c r="BR787" s="576"/>
      <c r="BS787" s="576"/>
      <c r="BT787" s="576"/>
      <c r="BU787" s="576"/>
      <c r="BV787" s="576"/>
      <c r="BW787" s="576"/>
      <c r="BX787" s="576"/>
      <c r="BY787" s="576"/>
      <c r="BZ787" s="576"/>
      <c r="CA787" s="576"/>
      <c r="CB787" s="576"/>
      <c r="CC787" s="576"/>
      <c r="CD787" s="576"/>
      <c r="CE787" s="576"/>
      <c r="CF787" s="576"/>
      <c r="CG787" s="576"/>
      <c r="CH787" s="576"/>
      <c r="CI787" s="576"/>
      <c r="CJ787" s="576"/>
    </row>
    <row r="788" spans="4:146" ht="14.25" customHeight="1" x14ac:dyDescent="0.35">
      <c r="D788" s="264"/>
      <c r="E788" s="265"/>
      <c r="F788" s="265"/>
      <c r="G788" s="265"/>
      <c r="H788" s="265"/>
      <c r="I788" s="265"/>
      <c r="J788" s="265"/>
      <c r="K788" s="265"/>
      <c r="L788" s="265"/>
      <c r="M788" s="265"/>
      <c r="N788" s="265"/>
      <c r="O788" s="265"/>
      <c r="P788" s="265"/>
      <c r="Q788" s="265"/>
      <c r="R788" s="265"/>
      <c r="S788" s="265"/>
      <c r="T788" s="265"/>
      <c r="U788" s="266"/>
      <c r="V788" s="544"/>
      <c r="W788" s="545"/>
      <c r="X788" s="545"/>
      <c r="Y788" s="546"/>
      <c r="Z788" s="544"/>
      <c r="AA788" s="545"/>
      <c r="AB788" s="545"/>
      <c r="AC788" s="546"/>
      <c r="AD788" s="544"/>
      <c r="AE788" s="545"/>
      <c r="AF788" s="545"/>
      <c r="AG788" s="546"/>
      <c r="AH788" s="544"/>
      <c r="AI788" s="545"/>
      <c r="AJ788" s="545"/>
      <c r="AK788" s="546"/>
      <c r="AL788" s="82"/>
      <c r="AM788" s="83"/>
      <c r="AN788" s="83"/>
      <c r="AO788" s="84"/>
      <c r="AP788" s="82"/>
      <c r="AQ788" s="70"/>
      <c r="AR788" s="604"/>
      <c r="AS788" s="604"/>
      <c r="AT788" s="604"/>
      <c r="AU788" s="604"/>
      <c r="AV788" s="604"/>
      <c r="AW788" s="604"/>
      <c r="AX788" s="604"/>
      <c r="AY788" s="604"/>
      <c r="AZ788" s="604"/>
      <c r="BA788" s="604"/>
      <c r="BB788" s="604"/>
      <c r="BC788" s="604"/>
      <c r="BD788" s="604"/>
      <c r="BE788" s="604"/>
      <c r="BF788" s="604"/>
      <c r="BG788" s="604"/>
      <c r="BH788" s="604"/>
      <c r="BI788" s="604"/>
      <c r="BJ788" s="604"/>
      <c r="BK788" s="604"/>
      <c r="BL788" s="576"/>
      <c r="BM788" s="576"/>
      <c r="BN788" s="576"/>
      <c r="BO788" s="576"/>
      <c r="BP788" s="576"/>
      <c r="BQ788" s="576"/>
      <c r="BR788" s="576"/>
      <c r="BS788" s="576"/>
      <c r="BT788" s="576"/>
      <c r="BU788" s="576"/>
      <c r="BV788" s="576"/>
      <c r="BW788" s="576"/>
      <c r="BX788" s="576"/>
      <c r="BY788" s="576"/>
      <c r="BZ788" s="576"/>
      <c r="CA788" s="576"/>
      <c r="CB788" s="576"/>
      <c r="CC788" s="576"/>
      <c r="CD788" s="576"/>
      <c r="CE788" s="576"/>
      <c r="CF788" s="576"/>
      <c r="CG788" s="576"/>
      <c r="CH788" s="576"/>
      <c r="CI788" s="576"/>
      <c r="CJ788" s="576"/>
    </row>
    <row r="789" spans="4:146" ht="14.25" customHeight="1" x14ac:dyDescent="0.35">
      <c r="D789" s="264"/>
      <c r="E789" s="265"/>
      <c r="F789" s="265"/>
      <c r="G789" s="265"/>
      <c r="H789" s="265"/>
      <c r="I789" s="265"/>
      <c r="J789" s="265"/>
      <c r="K789" s="265"/>
      <c r="L789" s="265"/>
      <c r="M789" s="265"/>
      <c r="N789" s="265"/>
      <c r="O789" s="265"/>
      <c r="P789" s="265"/>
      <c r="Q789" s="265"/>
      <c r="R789" s="265"/>
      <c r="S789" s="265"/>
      <c r="T789" s="265"/>
      <c r="U789" s="266"/>
      <c r="V789" s="544"/>
      <c r="W789" s="545"/>
      <c r="X789" s="545"/>
      <c r="Y789" s="546"/>
      <c r="Z789" s="544"/>
      <c r="AA789" s="545"/>
      <c r="AB789" s="545"/>
      <c r="AC789" s="546"/>
      <c r="AD789" s="544"/>
      <c r="AE789" s="545"/>
      <c r="AF789" s="545"/>
      <c r="AG789" s="546"/>
      <c r="AH789" s="544"/>
      <c r="AI789" s="545"/>
      <c r="AJ789" s="545"/>
      <c r="AK789" s="546"/>
      <c r="AL789" s="82"/>
      <c r="AM789" s="83"/>
      <c r="AN789" s="83"/>
      <c r="AO789" s="84"/>
      <c r="AP789" s="82"/>
      <c r="AQ789" s="70"/>
      <c r="AR789" s="604"/>
      <c r="AS789" s="604"/>
      <c r="AT789" s="604"/>
      <c r="AU789" s="604"/>
      <c r="AV789" s="604"/>
      <c r="AW789" s="604"/>
      <c r="AX789" s="604"/>
      <c r="AY789" s="604"/>
      <c r="AZ789" s="604"/>
      <c r="BA789" s="604"/>
      <c r="BB789" s="604"/>
      <c r="BC789" s="604"/>
      <c r="BD789" s="604"/>
      <c r="BE789" s="604"/>
      <c r="BF789" s="604"/>
      <c r="BG789" s="604"/>
      <c r="BH789" s="604"/>
      <c r="BI789" s="604"/>
      <c r="BJ789" s="604"/>
      <c r="BK789" s="604"/>
      <c r="BL789" s="576"/>
      <c r="BM789" s="576"/>
      <c r="BN789" s="576"/>
      <c r="BO789" s="576"/>
      <c r="BP789" s="576"/>
      <c r="BQ789" s="576"/>
      <c r="BR789" s="576"/>
      <c r="BS789" s="576"/>
      <c r="BT789" s="576"/>
      <c r="BU789" s="576"/>
      <c r="BV789" s="576"/>
      <c r="BW789" s="576"/>
      <c r="BX789" s="576"/>
      <c r="BY789" s="576"/>
      <c r="BZ789" s="576"/>
      <c r="CA789" s="576"/>
      <c r="CB789" s="576"/>
      <c r="CC789" s="576"/>
      <c r="CD789" s="576"/>
      <c r="CE789" s="576"/>
      <c r="CF789" s="576"/>
      <c r="CG789" s="576"/>
      <c r="CH789" s="576"/>
      <c r="CI789" s="576"/>
      <c r="CJ789" s="576"/>
    </row>
    <row r="790" spans="4:146" ht="14.25" customHeight="1" x14ac:dyDescent="0.35">
      <c r="D790" s="264"/>
      <c r="E790" s="265"/>
      <c r="F790" s="265"/>
      <c r="G790" s="265"/>
      <c r="H790" s="265"/>
      <c r="I790" s="265"/>
      <c r="J790" s="265"/>
      <c r="K790" s="265"/>
      <c r="L790" s="265"/>
      <c r="M790" s="265"/>
      <c r="N790" s="265"/>
      <c r="O790" s="265"/>
      <c r="P790" s="265"/>
      <c r="Q790" s="265"/>
      <c r="R790" s="265"/>
      <c r="S790" s="265"/>
      <c r="T790" s="265"/>
      <c r="U790" s="266"/>
      <c r="V790" s="544"/>
      <c r="W790" s="545"/>
      <c r="X790" s="545"/>
      <c r="Y790" s="546"/>
      <c r="Z790" s="544"/>
      <c r="AA790" s="545"/>
      <c r="AB790" s="545"/>
      <c r="AC790" s="546"/>
      <c r="AD790" s="544"/>
      <c r="AE790" s="545"/>
      <c r="AF790" s="545"/>
      <c r="AG790" s="546"/>
      <c r="AH790" s="544"/>
      <c r="AI790" s="545"/>
      <c r="AJ790" s="545"/>
      <c r="AK790" s="546"/>
      <c r="AL790" s="82"/>
      <c r="AM790" s="83"/>
      <c r="AN790" s="83"/>
      <c r="AO790" s="84"/>
      <c r="AP790" s="82"/>
      <c r="AQ790" s="70"/>
      <c r="AR790" s="604"/>
      <c r="AS790" s="604"/>
      <c r="AT790" s="604"/>
      <c r="AU790" s="604"/>
      <c r="AV790" s="604"/>
      <c r="AW790" s="604"/>
      <c r="AX790" s="604"/>
      <c r="AY790" s="604"/>
      <c r="AZ790" s="604"/>
      <c r="BA790" s="604"/>
      <c r="BB790" s="604"/>
      <c r="BC790" s="604"/>
      <c r="BD790" s="604"/>
      <c r="BE790" s="604"/>
      <c r="BF790" s="604"/>
      <c r="BG790" s="604"/>
      <c r="BH790" s="604"/>
      <c r="BI790" s="604"/>
      <c r="BJ790" s="604"/>
      <c r="BK790" s="604"/>
      <c r="BL790" s="576"/>
      <c r="BM790" s="576"/>
      <c r="BN790" s="576"/>
      <c r="BO790" s="576"/>
      <c r="BP790" s="576"/>
      <c r="BQ790" s="576"/>
      <c r="BR790" s="576"/>
      <c r="BS790" s="576"/>
      <c r="BT790" s="576"/>
      <c r="BU790" s="576"/>
      <c r="BV790" s="576"/>
      <c r="BW790" s="576"/>
      <c r="BX790" s="576"/>
      <c r="BY790" s="576"/>
      <c r="BZ790" s="576"/>
      <c r="CA790" s="576"/>
      <c r="CB790" s="576"/>
      <c r="CC790" s="576"/>
      <c r="CD790" s="576"/>
      <c r="CE790" s="576"/>
      <c r="CF790" s="576"/>
      <c r="CG790" s="576"/>
      <c r="CH790" s="576"/>
      <c r="CI790" s="576"/>
      <c r="CJ790" s="576"/>
    </row>
    <row r="791" spans="4:146" ht="14.25" customHeight="1" x14ac:dyDescent="0.35">
      <c r="D791" s="264"/>
      <c r="E791" s="265"/>
      <c r="F791" s="265"/>
      <c r="G791" s="265"/>
      <c r="H791" s="265"/>
      <c r="I791" s="265"/>
      <c r="J791" s="265"/>
      <c r="K791" s="265"/>
      <c r="L791" s="265"/>
      <c r="M791" s="265"/>
      <c r="N791" s="265"/>
      <c r="O791" s="265"/>
      <c r="P791" s="265"/>
      <c r="Q791" s="265"/>
      <c r="R791" s="265"/>
      <c r="S791" s="265"/>
      <c r="T791" s="265"/>
      <c r="U791" s="266"/>
      <c r="V791" s="544"/>
      <c r="W791" s="545"/>
      <c r="X791" s="545"/>
      <c r="Y791" s="546"/>
      <c r="Z791" s="544"/>
      <c r="AA791" s="545"/>
      <c r="AB791" s="545"/>
      <c r="AC791" s="546"/>
      <c r="AD791" s="544"/>
      <c r="AE791" s="545"/>
      <c r="AF791" s="545"/>
      <c r="AG791" s="546"/>
      <c r="AH791" s="544"/>
      <c r="AI791" s="545"/>
      <c r="AJ791" s="545"/>
      <c r="AK791" s="546"/>
      <c r="AL791" s="82"/>
      <c r="AM791" s="83"/>
      <c r="AN791" s="83"/>
      <c r="AO791" s="84"/>
      <c r="AP791" s="82"/>
      <c r="AQ791" s="70"/>
      <c r="AR791" s="790" t="s">
        <v>363</v>
      </c>
      <c r="AS791" s="791"/>
      <c r="AT791" s="791"/>
      <c r="AU791" s="791"/>
      <c r="AV791" s="791"/>
      <c r="AW791" s="791"/>
      <c r="AX791" s="791"/>
      <c r="AY791" s="791"/>
      <c r="AZ791" s="791"/>
      <c r="BA791" s="791"/>
      <c r="BB791" s="791"/>
      <c r="BC791" s="791"/>
      <c r="BD791" s="791"/>
      <c r="BE791" s="791"/>
      <c r="BF791" s="791"/>
      <c r="BG791" s="791"/>
      <c r="BH791" s="791"/>
      <c r="BI791" s="791"/>
      <c r="BJ791" s="791"/>
      <c r="BK791" s="792"/>
      <c r="BL791" s="751">
        <f>+(COUNTIF(V756:Y791,"x")+COUNTIF(BL756:BO790,"x"))</f>
        <v>5</v>
      </c>
      <c r="BM791" s="751"/>
      <c r="BN791" s="751"/>
      <c r="BO791" s="751"/>
      <c r="BP791" s="751">
        <f>+(COUNTIF(Z756:AC791,"x")+COUNTIF(BP756:BS790,"x"))</f>
        <v>13</v>
      </c>
      <c r="BQ791" s="751"/>
      <c r="BR791" s="751"/>
      <c r="BS791" s="751"/>
      <c r="BT791" s="751">
        <f>SUM(AD756:AG791,BT756:BW790)</f>
        <v>0</v>
      </c>
      <c r="BU791" s="601"/>
      <c r="BV791" s="601"/>
      <c r="BW791" s="601"/>
      <c r="BX791" s="751">
        <f>SUM(AH756:AK791,BX756:CA790)</f>
        <v>0</v>
      </c>
      <c r="BY791" s="601"/>
      <c r="BZ791" s="601"/>
      <c r="CA791" s="601"/>
      <c r="CB791" s="751">
        <f>SUM(AL756:AO791,CB756:CE790)</f>
        <v>0</v>
      </c>
      <c r="CC791" s="601"/>
      <c r="CD791" s="601"/>
      <c r="CE791" s="601"/>
      <c r="CF791" s="751">
        <f>SUM(AP756:AP791,CF756:CJ790)</f>
        <v>0</v>
      </c>
      <c r="CG791" s="601"/>
      <c r="CH791" s="601"/>
      <c r="CI791" s="601"/>
      <c r="CJ791" s="601"/>
    </row>
    <row r="792" spans="4:146" ht="14.25" customHeight="1" x14ac:dyDescent="0.35">
      <c r="D792" s="102" t="s">
        <v>364</v>
      </c>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c r="AA792" s="102"/>
      <c r="AB792" s="102"/>
      <c r="AC792" s="102"/>
      <c r="AD792" s="102"/>
      <c r="AE792" s="102"/>
      <c r="AF792" s="102"/>
      <c r="AG792" s="102"/>
      <c r="AH792" s="102"/>
      <c r="AI792" s="102"/>
      <c r="AJ792" s="102"/>
      <c r="AK792" s="102"/>
      <c r="AL792" s="102"/>
      <c r="AM792" s="102"/>
      <c r="AN792" s="102"/>
      <c r="AO792" s="102"/>
      <c r="AP792" s="102"/>
      <c r="AR792" s="756" t="s">
        <v>364</v>
      </c>
      <c r="AS792" s="756"/>
      <c r="AT792" s="756"/>
      <c r="AU792" s="756"/>
      <c r="AV792" s="756"/>
      <c r="AW792" s="756"/>
      <c r="AX792" s="756"/>
      <c r="AY792" s="756"/>
      <c r="AZ792" s="756"/>
      <c r="BA792" s="756"/>
      <c r="BB792" s="756"/>
      <c r="BC792" s="756"/>
      <c r="BD792" s="756"/>
      <c r="BE792" s="756"/>
      <c r="BF792" s="756"/>
      <c r="BG792" s="756"/>
      <c r="BH792" s="756"/>
      <c r="BI792" s="756"/>
      <c r="BJ792" s="756"/>
      <c r="BK792" s="756"/>
      <c r="BL792" s="756"/>
      <c r="BM792" s="756"/>
      <c r="BN792" s="756"/>
      <c r="BO792" s="756"/>
      <c r="BP792" s="756"/>
      <c r="BQ792" s="756"/>
      <c r="BR792" s="756"/>
      <c r="BS792" s="756"/>
      <c r="BT792" s="756"/>
      <c r="BU792" s="756"/>
      <c r="BV792" s="756"/>
      <c r="BW792" s="756"/>
      <c r="BX792" s="756"/>
      <c r="BY792" s="756"/>
      <c r="BZ792" s="756"/>
      <c r="CA792" s="756"/>
      <c r="CB792" s="756"/>
      <c r="CC792" s="756"/>
      <c r="CD792" s="756"/>
      <c r="CE792" s="756"/>
      <c r="CF792" s="756"/>
      <c r="CG792" s="756"/>
      <c r="CH792" s="756"/>
      <c r="CI792" s="756"/>
      <c r="CJ792" s="756"/>
    </row>
    <row r="793" spans="4:146" ht="14.25" customHeight="1" x14ac:dyDescent="0.35"/>
    <row r="794" spans="4:146" ht="14.25" customHeight="1" x14ac:dyDescent="0.35">
      <c r="D794" s="125" t="s">
        <v>390</v>
      </c>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c r="AA794" s="125"/>
      <c r="AB794" s="125"/>
      <c r="AC794" s="125"/>
      <c r="AD794" s="125"/>
      <c r="AE794" s="90"/>
      <c r="AF794" s="90"/>
      <c r="AG794" s="90"/>
      <c r="AH794" s="90"/>
      <c r="AI794" s="90"/>
      <c r="AJ794" s="90"/>
      <c r="AK794" s="90"/>
      <c r="AL794" s="90"/>
      <c r="AM794" s="90"/>
      <c r="AN794" s="90"/>
      <c r="AO794" s="90"/>
      <c r="AP794" s="90"/>
      <c r="AR794" s="530" t="s">
        <v>609</v>
      </c>
      <c r="AS794" s="530"/>
      <c r="AT794" s="530"/>
      <c r="AU794" s="530"/>
      <c r="AV794" s="530"/>
      <c r="AW794" s="530"/>
      <c r="AX794" s="530"/>
      <c r="AY794" s="530"/>
      <c r="AZ794" s="530"/>
      <c r="BA794" s="530"/>
      <c r="BB794" s="530"/>
      <c r="BC794" s="530"/>
      <c r="BD794" s="530"/>
      <c r="BE794" s="530"/>
      <c r="BF794" s="530"/>
      <c r="BG794" s="530"/>
      <c r="BH794" s="530"/>
      <c r="BI794" s="530"/>
      <c r="BJ794" s="530"/>
      <c r="BK794" s="530"/>
      <c r="BL794" s="530"/>
      <c r="BM794" s="530"/>
      <c r="BN794" s="530"/>
      <c r="BO794" s="530"/>
      <c r="BP794" s="530"/>
      <c r="BQ794" s="530"/>
      <c r="BR794" s="530"/>
      <c r="BS794" s="530"/>
      <c r="BT794" s="530"/>
      <c r="BU794" s="530"/>
      <c r="BV794" s="530"/>
      <c r="BW794" s="530"/>
      <c r="BX794" s="530"/>
      <c r="BY794" s="530"/>
      <c r="BZ794" s="530"/>
      <c r="CA794" s="530"/>
      <c r="CB794" s="530"/>
      <c r="CC794" s="530"/>
      <c r="CD794" s="530"/>
      <c r="CE794" s="530"/>
      <c r="CF794" s="530"/>
      <c r="CG794" s="530"/>
      <c r="CH794" s="530"/>
      <c r="CI794" s="530"/>
      <c r="CJ794" s="530"/>
      <c r="ED794" s="138"/>
      <c r="EE794" s="138"/>
      <c r="EF794" s="138"/>
      <c r="EG794" s="138"/>
      <c r="EH794" s="138"/>
      <c r="EI794" s="138"/>
      <c r="EJ794" s="138"/>
      <c r="EK794" s="138"/>
      <c r="EL794" s="138"/>
      <c r="EM794" s="138"/>
      <c r="EN794" s="138"/>
      <c r="EO794" s="138"/>
      <c r="EP794" s="138"/>
    </row>
    <row r="795" spans="4:146" ht="14.25" customHeight="1" x14ac:dyDescent="0.35">
      <c r="D795" s="90"/>
      <c r="E795" s="90"/>
      <c r="F795" s="90"/>
      <c r="G795" s="90"/>
      <c r="H795" s="90"/>
      <c r="I795" s="90"/>
      <c r="J795" s="90"/>
      <c r="K795" s="90"/>
      <c r="L795" s="90"/>
      <c r="M795" s="90"/>
      <c r="N795" s="90"/>
      <c r="O795" s="90"/>
      <c r="P795" s="90"/>
      <c r="Q795" s="90"/>
      <c r="R795" s="90"/>
      <c r="S795" s="90"/>
      <c r="T795" s="90"/>
      <c r="U795" s="90"/>
      <c r="V795" s="90"/>
      <c r="W795" s="90"/>
      <c r="X795" s="90"/>
      <c r="Y795" s="90"/>
      <c r="Z795" s="90"/>
      <c r="AA795" s="90"/>
      <c r="AB795" s="90"/>
      <c r="AC795" s="90"/>
      <c r="AD795" s="90"/>
      <c r="AE795" s="90"/>
      <c r="AF795" s="90"/>
      <c r="AG795" s="90"/>
      <c r="AH795" s="90"/>
      <c r="AI795" s="90"/>
      <c r="AJ795" s="90"/>
      <c r="AK795" s="90"/>
      <c r="AL795" s="90"/>
      <c r="AM795" s="90"/>
      <c r="AN795" s="90"/>
      <c r="AO795" s="90"/>
      <c r="AP795" s="90"/>
      <c r="AR795" s="530"/>
      <c r="AS795" s="530"/>
      <c r="AT795" s="530"/>
      <c r="AU795" s="530"/>
      <c r="AV795" s="530"/>
      <c r="AW795" s="530"/>
      <c r="AX795" s="530"/>
      <c r="AY795" s="530"/>
      <c r="AZ795" s="530"/>
      <c r="BA795" s="530"/>
      <c r="BB795" s="530"/>
      <c r="BC795" s="530"/>
      <c r="BD795" s="530"/>
      <c r="BE795" s="530"/>
      <c r="BF795" s="530"/>
      <c r="BG795" s="530"/>
      <c r="BH795" s="530"/>
      <c r="BI795" s="530"/>
      <c r="BJ795" s="530"/>
      <c r="BK795" s="530"/>
      <c r="BL795" s="530"/>
      <c r="BM795" s="530"/>
      <c r="BN795" s="530"/>
      <c r="BO795" s="530"/>
      <c r="BP795" s="530"/>
      <c r="BQ795" s="530"/>
      <c r="BR795" s="530"/>
      <c r="BS795" s="530"/>
      <c r="BT795" s="530"/>
      <c r="BU795" s="530"/>
      <c r="BV795" s="530"/>
      <c r="BW795" s="530"/>
      <c r="BX795" s="530"/>
      <c r="BY795" s="530"/>
      <c r="BZ795" s="530"/>
      <c r="CA795" s="530"/>
      <c r="CB795" s="530"/>
      <c r="CC795" s="530"/>
      <c r="CD795" s="530"/>
      <c r="CE795" s="530"/>
      <c r="CF795" s="530"/>
      <c r="CG795" s="530"/>
      <c r="CH795" s="530"/>
      <c r="CI795" s="530"/>
      <c r="CJ795" s="530"/>
      <c r="ED795" s="138"/>
      <c r="EE795" s="138"/>
      <c r="EF795" s="138"/>
      <c r="EG795" s="138"/>
      <c r="EH795" s="138"/>
      <c r="EI795" s="138"/>
      <c r="EJ795" s="138" t="s">
        <v>1193</v>
      </c>
      <c r="EK795" s="138" t="s">
        <v>387</v>
      </c>
      <c r="EL795" s="138" t="s">
        <v>388</v>
      </c>
      <c r="EM795" s="138"/>
      <c r="EN795" s="138"/>
      <c r="EO795" s="138"/>
      <c r="EP795" s="138"/>
    </row>
    <row r="796" spans="4:146" ht="14.25" customHeight="1" x14ac:dyDescent="0.35">
      <c r="ED796" s="716" t="s">
        <v>383</v>
      </c>
      <c r="EE796" s="716"/>
      <c r="EF796" s="138"/>
      <c r="EG796" s="138"/>
      <c r="EH796" s="138"/>
      <c r="EI796" s="138" t="s">
        <v>117</v>
      </c>
      <c r="EJ796" s="173">
        <v>0.94620000000000004</v>
      </c>
      <c r="EK796" s="173">
        <v>3.4200000000000001E-2</v>
      </c>
      <c r="EL796" s="173">
        <v>5.96E-2</v>
      </c>
      <c r="EM796" s="173"/>
      <c r="EN796" s="141"/>
      <c r="EO796" s="138"/>
      <c r="EP796" s="138"/>
    </row>
    <row r="797" spans="4:146" ht="14.25" customHeight="1" x14ac:dyDescent="0.35">
      <c r="ED797" s="138" t="s">
        <v>378</v>
      </c>
      <c r="EE797" s="174">
        <v>0.43149999999999999</v>
      </c>
      <c r="EF797" s="138"/>
      <c r="EG797" s="138"/>
      <c r="EH797" s="138"/>
      <c r="EI797" s="138"/>
      <c r="EJ797" s="173"/>
      <c r="EK797" s="173"/>
      <c r="EL797" s="173"/>
      <c r="EM797" s="173"/>
      <c r="EN797" s="141"/>
      <c r="EO797" s="138"/>
      <c r="EP797" s="138"/>
    </row>
    <row r="798" spans="4:146" ht="14.25" customHeight="1" x14ac:dyDescent="0.35">
      <c r="ED798" s="138" t="s">
        <v>379</v>
      </c>
      <c r="EE798" s="174">
        <v>0.67620000000000002</v>
      </c>
      <c r="EF798" s="138"/>
      <c r="EG798" s="138"/>
      <c r="EH798" s="138"/>
      <c r="EI798" s="138"/>
      <c r="EJ798" s="173"/>
      <c r="EK798" s="173"/>
      <c r="EL798" s="173"/>
      <c r="EM798" s="173"/>
      <c r="EN798" s="141"/>
      <c r="EO798" s="138"/>
      <c r="EP798" s="138"/>
    </row>
    <row r="799" spans="4:146" ht="14.25" customHeight="1" x14ac:dyDescent="0.35">
      <c r="ED799" s="138" t="s">
        <v>380</v>
      </c>
      <c r="EE799" s="174">
        <v>0.68520000000000003</v>
      </c>
      <c r="EF799" s="138"/>
      <c r="EG799" s="138"/>
      <c r="EH799" s="138"/>
      <c r="EI799" s="138"/>
      <c r="EJ799" s="173"/>
      <c r="EK799" s="173"/>
      <c r="EL799" s="173"/>
      <c r="EM799" s="173"/>
      <c r="EN799" s="141"/>
      <c r="EO799" s="138"/>
      <c r="EP799" s="138"/>
    </row>
    <row r="800" spans="4:146" ht="14.25" customHeight="1" x14ac:dyDescent="0.35">
      <c r="ED800" s="138" t="s">
        <v>381</v>
      </c>
      <c r="EE800" s="174">
        <v>0.47099999999999997</v>
      </c>
      <c r="EF800" s="138"/>
      <c r="EG800" s="138"/>
      <c r="EH800" s="138"/>
      <c r="EI800" s="138"/>
      <c r="EJ800" s="173"/>
      <c r="EK800" s="173"/>
      <c r="EL800" s="173"/>
      <c r="EM800" s="173"/>
      <c r="EN800" s="141"/>
      <c r="EO800" s="138"/>
      <c r="EP800" s="138"/>
    </row>
    <row r="801" spans="4:146" ht="14.25" customHeight="1" x14ac:dyDescent="0.35">
      <c r="ED801" s="138" t="s">
        <v>382</v>
      </c>
      <c r="EE801" s="174">
        <v>0.72519999999999996</v>
      </c>
      <c r="EF801" s="138"/>
      <c r="EG801" s="138"/>
      <c r="EH801" s="138"/>
      <c r="EI801" s="138"/>
      <c r="EJ801" s="173"/>
      <c r="EK801" s="173"/>
      <c r="EL801" s="173"/>
      <c r="EM801" s="173"/>
      <c r="EN801" s="141"/>
      <c r="EO801" s="138"/>
      <c r="EP801" s="138"/>
    </row>
    <row r="802" spans="4:146" ht="14.25" customHeight="1" x14ac:dyDescent="0.35">
      <c r="ED802" s="138" t="s">
        <v>373</v>
      </c>
      <c r="EE802" s="174">
        <v>0.63160000000000005</v>
      </c>
      <c r="EF802" s="138"/>
      <c r="EG802" s="138"/>
      <c r="EH802" s="138"/>
      <c r="EI802" s="138"/>
      <c r="EJ802" s="138"/>
      <c r="EK802" s="138"/>
      <c r="EL802" s="138"/>
      <c r="EM802" s="138"/>
      <c r="EN802" s="138"/>
      <c r="EO802" s="138"/>
      <c r="EP802" s="138"/>
    </row>
    <row r="803" spans="4:146" ht="14.25" customHeight="1" x14ac:dyDescent="0.35">
      <c r="ED803" s="138" t="s">
        <v>374</v>
      </c>
      <c r="EE803" s="174">
        <v>0.79949999999999999</v>
      </c>
      <c r="EF803" s="138"/>
      <c r="EG803" s="138"/>
      <c r="EH803" s="138"/>
      <c r="EI803" s="138"/>
      <c r="EJ803" s="138" t="s">
        <v>386</v>
      </c>
      <c r="EK803" s="138"/>
      <c r="EL803" s="138"/>
      <c r="EM803" s="138"/>
      <c r="EN803" s="138"/>
      <c r="EO803" s="138"/>
      <c r="EP803" s="138"/>
    </row>
    <row r="804" spans="4:146" ht="14.25" customHeight="1" x14ac:dyDescent="0.35">
      <c r="ED804" s="138" t="s">
        <v>375</v>
      </c>
      <c r="EE804" s="174">
        <v>0.92630000000000001</v>
      </c>
      <c r="EF804" s="138"/>
      <c r="EG804" s="138"/>
      <c r="EH804" s="138"/>
      <c r="EI804" s="138" t="s">
        <v>384</v>
      </c>
      <c r="EJ804" s="173">
        <f t="shared" ref="EJ804:EJ809" si="33">+EM796</f>
        <v>0</v>
      </c>
      <c r="EK804" s="138"/>
      <c r="EL804" s="138"/>
      <c r="EM804" s="138"/>
      <c r="EN804" s="138"/>
      <c r="EO804" s="138"/>
      <c r="EP804" s="138"/>
    </row>
    <row r="805" spans="4:146" ht="14.25" customHeight="1" x14ac:dyDescent="0.35">
      <c r="ED805" s="138" t="s">
        <v>376</v>
      </c>
      <c r="EE805" s="174">
        <v>0.82179999999999997</v>
      </c>
      <c r="EF805" s="138"/>
      <c r="EG805" s="138"/>
      <c r="EH805" s="138"/>
      <c r="EI805" s="138" t="s">
        <v>365</v>
      </c>
      <c r="EJ805" s="173">
        <f t="shared" si="33"/>
        <v>0</v>
      </c>
      <c r="EK805" s="138"/>
      <c r="EL805" s="138"/>
      <c r="EM805" s="138"/>
      <c r="EN805" s="138"/>
      <c r="EO805" s="138"/>
      <c r="EP805" s="138"/>
    </row>
    <row r="806" spans="4:146" ht="14.25" customHeight="1" x14ac:dyDescent="0.35">
      <c r="ED806" s="138" t="s">
        <v>377</v>
      </c>
      <c r="EE806" s="174">
        <v>0.8327</v>
      </c>
      <c r="EF806" s="138"/>
      <c r="EG806" s="138"/>
      <c r="EH806" s="138"/>
      <c r="EI806" s="138" t="s">
        <v>366</v>
      </c>
      <c r="EJ806" s="173">
        <f t="shared" si="33"/>
        <v>0</v>
      </c>
      <c r="EK806" s="138"/>
      <c r="EL806" s="138"/>
      <c r="EM806" s="138"/>
      <c r="EN806" s="138"/>
      <c r="EO806" s="138"/>
      <c r="EP806" s="138"/>
    </row>
    <row r="807" spans="4:146" ht="14.25" customHeight="1" x14ac:dyDescent="0.35">
      <c r="ED807" s="138"/>
      <c r="EE807" s="138"/>
      <c r="EF807" s="138"/>
      <c r="EG807" s="138"/>
      <c r="EH807" s="138"/>
      <c r="EI807" s="138" t="s">
        <v>361</v>
      </c>
      <c r="EJ807" s="173">
        <f t="shared" si="33"/>
        <v>0</v>
      </c>
      <c r="EK807" s="138"/>
      <c r="EL807" s="138"/>
      <c r="EM807" s="138"/>
      <c r="EN807" s="138"/>
      <c r="EO807" s="138"/>
      <c r="EP807" s="138"/>
    </row>
    <row r="808" spans="4:146" ht="14.25" customHeight="1" x14ac:dyDescent="0.35">
      <c r="ED808" s="138"/>
      <c r="EE808" s="138"/>
      <c r="EF808" s="138"/>
      <c r="EG808" s="138"/>
      <c r="EH808" s="138"/>
      <c r="EI808" s="138" t="s">
        <v>385</v>
      </c>
      <c r="EJ808" s="173">
        <f t="shared" si="33"/>
        <v>0</v>
      </c>
      <c r="EK808" s="138"/>
      <c r="EL808" s="138"/>
      <c r="EM808" s="138"/>
      <c r="EN808" s="138"/>
      <c r="EO808" s="138"/>
      <c r="EP808" s="138"/>
    </row>
    <row r="809" spans="4:146" ht="14.25" customHeight="1" x14ac:dyDescent="0.35">
      <c r="ED809" s="138"/>
      <c r="EE809" s="138"/>
      <c r="EF809" s="138"/>
      <c r="EG809" s="138"/>
      <c r="EH809" s="138"/>
      <c r="EI809" s="138" t="s">
        <v>117</v>
      </c>
      <c r="EJ809" s="173">
        <f t="shared" si="33"/>
        <v>0</v>
      </c>
      <c r="EK809" s="138"/>
      <c r="EL809" s="138"/>
      <c r="EM809" s="138"/>
      <c r="EN809" s="138"/>
      <c r="EO809" s="138"/>
      <c r="EP809" s="138"/>
    </row>
    <row r="810" spans="4:146" ht="14.25" customHeight="1" x14ac:dyDescent="0.35">
      <c r="ED810" s="138"/>
      <c r="EE810" s="138"/>
      <c r="EF810" s="138"/>
      <c r="EG810" s="138"/>
      <c r="EH810" s="138"/>
      <c r="EI810" s="138"/>
      <c r="EJ810" s="138"/>
      <c r="EK810" s="138"/>
      <c r="EL810" s="138"/>
      <c r="EM810" s="138"/>
      <c r="EN810" s="138"/>
      <c r="EO810" s="138"/>
      <c r="EP810" s="138"/>
    </row>
    <row r="811" spans="4:146" ht="14.25" customHeight="1" x14ac:dyDescent="0.35">
      <c r="ED811" s="138"/>
      <c r="EE811" s="138"/>
      <c r="EF811" s="138"/>
      <c r="EG811" s="138"/>
      <c r="EH811" s="138"/>
      <c r="EI811" s="138"/>
      <c r="EJ811" s="138"/>
      <c r="EK811" s="138"/>
      <c r="EL811" s="138"/>
      <c r="EM811" s="138"/>
      <c r="EN811" s="138"/>
      <c r="EO811" s="138"/>
      <c r="EP811" s="138"/>
    </row>
    <row r="812" spans="4:146" ht="14.25" customHeight="1" x14ac:dyDescent="0.35">
      <c r="ED812" s="138"/>
      <c r="EE812" s="138"/>
      <c r="EF812" s="138"/>
      <c r="EG812" s="138"/>
      <c r="EH812" s="138"/>
      <c r="EI812" s="138"/>
      <c r="EJ812" s="138"/>
      <c r="EK812" s="138"/>
      <c r="EL812" s="138"/>
      <c r="EM812" s="138"/>
      <c r="EN812" s="138"/>
      <c r="EO812" s="138"/>
      <c r="EP812" s="138"/>
    </row>
    <row r="813" spans="4:146" ht="14.25" customHeight="1" x14ac:dyDescent="0.35">
      <c r="ED813" s="138"/>
      <c r="EE813" s="138"/>
      <c r="EF813" s="138"/>
      <c r="EG813" s="138"/>
      <c r="EH813" s="138"/>
      <c r="EI813" s="138"/>
      <c r="EJ813" s="138"/>
      <c r="EK813" s="138"/>
      <c r="EL813" s="138"/>
      <c r="EM813" s="138"/>
      <c r="EN813" s="138"/>
      <c r="EO813" s="138"/>
      <c r="EP813" s="138"/>
    </row>
    <row r="814" spans="4:146" ht="14.25" customHeight="1" x14ac:dyDescent="0.35">
      <c r="D814" s="73" t="s">
        <v>610</v>
      </c>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R814" s="757" t="s">
        <v>610</v>
      </c>
      <c r="AS814" s="757"/>
      <c r="AT814" s="757"/>
      <c r="AU814" s="757"/>
      <c r="AV814" s="757"/>
      <c r="AW814" s="757"/>
      <c r="AX814" s="757"/>
      <c r="AY814" s="757"/>
      <c r="AZ814" s="757"/>
      <c r="BA814" s="757"/>
      <c r="BB814" s="757"/>
      <c r="BC814" s="757"/>
      <c r="BD814" s="757"/>
      <c r="BE814" s="757"/>
      <c r="BF814" s="757"/>
      <c r="BG814" s="757"/>
      <c r="BH814" s="757"/>
      <c r="BI814" s="757"/>
      <c r="BJ814" s="757"/>
      <c r="BK814" s="757"/>
      <c r="BL814" s="757"/>
      <c r="BM814" s="757"/>
      <c r="BN814" s="757"/>
      <c r="BO814" s="757"/>
      <c r="BP814" s="757"/>
      <c r="BQ814" s="757"/>
      <c r="BR814" s="757"/>
      <c r="BS814" s="757"/>
      <c r="BT814" s="757"/>
      <c r="BU814" s="757"/>
      <c r="BV814" s="757"/>
      <c r="BW814" s="757"/>
      <c r="BX814" s="757"/>
      <c r="BY814" s="757"/>
      <c r="BZ814" s="757"/>
      <c r="CA814" s="757"/>
      <c r="CB814" s="757"/>
      <c r="CC814" s="757"/>
      <c r="CD814" s="757"/>
      <c r="CE814" s="757"/>
      <c r="CF814" s="757"/>
      <c r="CG814" s="757"/>
      <c r="CH814" s="757"/>
      <c r="CI814" s="757"/>
      <c r="CJ814" s="757"/>
      <c r="ED814" s="138"/>
      <c r="EE814" s="138"/>
      <c r="EF814" s="138"/>
      <c r="EG814" s="138"/>
      <c r="EH814" s="138"/>
      <c r="EI814" s="138"/>
      <c r="EJ814" s="138"/>
      <c r="EK814" s="138"/>
      <c r="EL814" s="138"/>
      <c r="EM814" s="138"/>
      <c r="EN814" s="138"/>
      <c r="EO814" s="138"/>
      <c r="EP814" s="138"/>
    </row>
    <row r="815" spans="4:146" ht="14.25" customHeight="1" x14ac:dyDescent="0.35">
      <c r="ED815" s="138"/>
      <c r="EE815" s="138"/>
      <c r="EF815" s="138"/>
      <c r="EG815" s="138"/>
      <c r="EH815" s="138"/>
      <c r="EI815" s="138"/>
      <c r="EJ815" s="138"/>
      <c r="EK815" s="138"/>
      <c r="EL815" s="138"/>
      <c r="EM815" s="138"/>
      <c r="EN815" s="138"/>
      <c r="EO815" s="138"/>
      <c r="EP815" s="138"/>
    </row>
    <row r="816" spans="4:146" ht="14.25" customHeight="1" x14ac:dyDescent="0.35">
      <c r="D816" s="125" t="s">
        <v>391</v>
      </c>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c r="AA816" s="125"/>
      <c r="AB816" s="125"/>
      <c r="AC816" s="90"/>
      <c r="AD816" s="125"/>
      <c r="AE816" s="90"/>
      <c r="AF816" s="90"/>
      <c r="AG816" s="90"/>
      <c r="AH816" s="90"/>
      <c r="AI816" s="90"/>
      <c r="AJ816" s="90"/>
      <c r="AK816" s="90"/>
      <c r="AL816" s="90"/>
      <c r="AM816" s="90"/>
      <c r="AN816" s="90"/>
      <c r="AO816" s="90"/>
      <c r="AP816" s="90"/>
      <c r="AR816" s="564" t="s">
        <v>866</v>
      </c>
      <c r="AS816" s="564"/>
      <c r="AT816" s="564"/>
      <c r="AU816" s="564"/>
      <c r="AV816" s="564"/>
      <c r="AW816" s="564"/>
      <c r="AX816" s="564"/>
      <c r="AY816" s="564"/>
      <c r="AZ816" s="564"/>
      <c r="BA816" s="564"/>
      <c r="BB816" s="564"/>
      <c r="BC816" s="564"/>
      <c r="BD816" s="564"/>
      <c r="BE816" s="564"/>
      <c r="BF816" s="564"/>
      <c r="BG816" s="564"/>
      <c r="BH816" s="564"/>
      <c r="BI816" s="564"/>
      <c r="BJ816" s="564"/>
      <c r="BK816" s="564"/>
      <c r="BL816" s="564"/>
      <c r="BM816" s="564"/>
      <c r="BN816" s="564"/>
      <c r="BO816" s="564"/>
      <c r="BP816" s="564"/>
      <c r="BQ816" s="564"/>
      <c r="BR816" s="564"/>
      <c r="BS816" s="564"/>
      <c r="BT816" s="564"/>
      <c r="BU816" s="564"/>
      <c r="BV816" s="564"/>
      <c r="BW816" s="564"/>
      <c r="BX816" s="564"/>
      <c r="BY816" s="564"/>
      <c r="BZ816" s="564"/>
      <c r="CA816" s="564"/>
      <c r="CB816" s="564"/>
      <c r="CC816" s="564"/>
      <c r="CD816" s="564"/>
      <c r="CE816" s="564"/>
      <c r="CF816" s="564"/>
      <c r="CG816" s="564"/>
      <c r="CH816" s="564"/>
      <c r="ED816" s="138"/>
      <c r="EE816" s="138"/>
      <c r="EF816" s="138"/>
      <c r="EG816" s="138"/>
      <c r="EH816" s="138"/>
      <c r="EI816" s="138"/>
      <c r="EJ816" s="138"/>
      <c r="EK816" s="138"/>
      <c r="EL816" s="138"/>
      <c r="EM816" s="138"/>
      <c r="EN816" s="138"/>
      <c r="EO816" s="138"/>
      <c r="EP816" s="138"/>
    </row>
    <row r="817" spans="4:88" ht="14.25" customHeight="1" x14ac:dyDescent="0.35">
      <c r="D817" s="90"/>
      <c r="E817" s="90"/>
      <c r="F817" s="90"/>
      <c r="G817" s="90"/>
      <c r="H817" s="90"/>
      <c r="I817" s="90"/>
      <c r="J817" s="90"/>
      <c r="K817" s="90"/>
      <c r="L817" s="90"/>
      <c r="M817" s="90"/>
      <c r="N817" s="90"/>
      <c r="O817" s="90"/>
      <c r="P817" s="90"/>
      <c r="Q817" s="90"/>
      <c r="R817" s="90"/>
      <c r="S817" s="90"/>
      <c r="T817" s="90"/>
      <c r="U817" s="90"/>
      <c r="V817" s="90"/>
      <c r="W817" s="90"/>
      <c r="X817" s="90"/>
      <c r="Y817" s="90"/>
      <c r="Z817" s="90"/>
      <c r="AA817" s="90"/>
      <c r="AB817" s="90"/>
      <c r="AC817" s="90"/>
      <c r="AD817" s="90"/>
      <c r="AE817" s="90"/>
      <c r="AF817" s="90"/>
      <c r="AG817" s="90"/>
      <c r="AH817" s="90"/>
      <c r="AI817" s="90"/>
      <c r="AJ817" s="90"/>
      <c r="AK817" s="90"/>
      <c r="AL817" s="90"/>
      <c r="AM817" s="90"/>
      <c r="AN817" s="90"/>
      <c r="AO817" s="90"/>
      <c r="AP817" s="90"/>
      <c r="AR817" s="564"/>
      <c r="AS817" s="564"/>
      <c r="AT817" s="564"/>
      <c r="AU817" s="564"/>
      <c r="AV817" s="564"/>
      <c r="AW817" s="564"/>
      <c r="AX817" s="564"/>
      <c r="AY817" s="564"/>
      <c r="AZ817" s="564"/>
      <c r="BA817" s="564"/>
      <c r="BB817" s="564"/>
      <c r="BC817" s="564"/>
      <c r="BD817" s="564"/>
      <c r="BE817" s="564"/>
      <c r="BF817" s="564"/>
      <c r="BG817" s="564"/>
      <c r="BH817" s="564"/>
      <c r="BI817" s="564"/>
      <c r="BJ817" s="564"/>
      <c r="BK817" s="564"/>
      <c r="BL817" s="564"/>
      <c r="BM817" s="564"/>
      <c r="BN817" s="564"/>
      <c r="BO817" s="564"/>
      <c r="BP817" s="564"/>
      <c r="BQ817" s="564"/>
      <c r="BR817" s="564"/>
      <c r="BS817" s="564"/>
      <c r="BT817" s="564"/>
      <c r="BU817" s="564"/>
      <c r="BV817" s="564"/>
      <c r="BW817" s="564"/>
      <c r="BX817" s="564"/>
      <c r="BY817" s="564"/>
      <c r="BZ817" s="564"/>
      <c r="CA817" s="564"/>
      <c r="CB817" s="564"/>
      <c r="CC817" s="564"/>
      <c r="CD817" s="564"/>
      <c r="CE817" s="564"/>
      <c r="CF817" s="564"/>
      <c r="CG817" s="564"/>
      <c r="CH817" s="564"/>
    </row>
    <row r="818" spans="4:88" ht="14.25" customHeight="1" x14ac:dyDescent="0.35">
      <c r="AR818" s="211"/>
      <c r="AS818" s="212"/>
      <c r="AT818" s="212"/>
      <c r="AU818" s="212"/>
      <c r="AV818" s="212"/>
      <c r="AW818" s="212"/>
      <c r="AX818" s="212"/>
      <c r="AY818" s="212"/>
      <c r="AZ818" s="212"/>
      <c r="BA818" s="212"/>
      <c r="BB818" s="212"/>
      <c r="BC818" s="212"/>
      <c r="BD818" s="212"/>
      <c r="BE818" s="212"/>
      <c r="BF818" s="212"/>
      <c r="BG818" s="212"/>
      <c r="BH818" s="212"/>
      <c r="BI818" s="212"/>
      <c r="BJ818" s="212"/>
      <c r="BK818" s="212"/>
      <c r="BL818" s="212"/>
      <c r="BM818" s="212"/>
      <c r="BN818" s="212"/>
      <c r="BO818" s="212"/>
      <c r="BP818" s="212"/>
      <c r="BQ818" s="212"/>
      <c r="BR818" s="212"/>
      <c r="BS818" s="212"/>
      <c r="BT818" s="212"/>
      <c r="BU818" s="212"/>
      <c r="BV818" s="212"/>
      <c r="BW818" s="212"/>
      <c r="BX818" s="212"/>
      <c r="BY818" s="212"/>
      <c r="BZ818" s="212"/>
      <c r="CA818" s="212"/>
      <c r="CB818" s="212"/>
      <c r="CC818" s="212"/>
      <c r="CD818" s="212"/>
      <c r="CE818" s="212"/>
      <c r="CF818" s="212"/>
      <c r="CG818" s="212"/>
      <c r="CH818" s="212"/>
      <c r="CI818" s="212"/>
      <c r="CJ818" s="213"/>
    </row>
    <row r="819" spans="4:88" ht="14.25" customHeight="1" x14ac:dyDescent="0.35">
      <c r="AR819" s="214"/>
      <c r="AS819" s="215"/>
      <c r="AT819" s="494" t="s">
        <v>502</v>
      </c>
      <c r="AU819" s="494"/>
      <c r="AV819" s="494"/>
      <c r="AW819" s="494"/>
      <c r="AX819" s="494"/>
      <c r="AY819" s="494"/>
      <c r="AZ819" s="494"/>
      <c r="BA819" s="494"/>
      <c r="BB819" s="494"/>
      <c r="BC819" s="494"/>
      <c r="BD819" s="494"/>
      <c r="BE819" s="494"/>
      <c r="BF819" s="494"/>
      <c r="BG819" s="494"/>
      <c r="BH819" s="494"/>
      <c r="BI819" s="494"/>
      <c r="BJ819" s="215"/>
      <c r="BK819" s="215"/>
      <c r="BL819" s="215"/>
      <c r="BM819" s="215"/>
      <c r="BN819" s="215"/>
      <c r="BO819" s="215"/>
      <c r="BP819" s="494" t="s">
        <v>861</v>
      </c>
      <c r="BQ819" s="494"/>
      <c r="BR819" s="494"/>
      <c r="BS819" s="494"/>
      <c r="BT819" s="494"/>
      <c r="BU819" s="494"/>
      <c r="BV819" s="494"/>
      <c r="BW819" s="494"/>
      <c r="BX819" s="494"/>
      <c r="BY819" s="494"/>
      <c r="BZ819" s="494"/>
      <c r="CA819" s="494"/>
      <c r="CB819" s="494"/>
      <c r="CC819" s="494"/>
      <c r="CD819" s="494"/>
      <c r="CE819" s="494"/>
      <c r="CF819" s="215"/>
      <c r="CG819" s="215"/>
      <c r="CH819" s="215"/>
      <c r="CI819" s="215"/>
      <c r="CJ819" s="216"/>
    </row>
    <row r="820" spans="4:88" ht="14.25" customHeight="1" x14ac:dyDescent="0.35">
      <c r="AR820" s="214"/>
      <c r="AS820" s="215"/>
      <c r="AT820" s="495"/>
      <c r="AU820" s="495"/>
      <c r="AV820" s="495"/>
      <c r="AW820" s="495"/>
      <c r="AX820" s="495"/>
      <c r="AY820" s="495"/>
      <c r="AZ820" s="495"/>
      <c r="BA820" s="495"/>
      <c r="BB820" s="495"/>
      <c r="BC820" s="495"/>
      <c r="BD820" s="495"/>
      <c r="BE820" s="495"/>
      <c r="BF820" s="495"/>
      <c r="BG820" s="495"/>
      <c r="BH820" s="495"/>
      <c r="BI820" s="495"/>
      <c r="BJ820" s="215"/>
      <c r="BK820" s="215"/>
      <c r="BL820" s="215"/>
      <c r="BM820" s="215"/>
      <c r="BN820" s="215"/>
      <c r="BO820" s="215"/>
      <c r="BP820" s="215"/>
      <c r="BQ820" s="215"/>
      <c r="BR820" s="215"/>
      <c r="BS820" s="215"/>
      <c r="BT820" s="215"/>
      <c r="BU820" s="215"/>
      <c r="BV820" s="215"/>
      <c r="BW820" s="215"/>
      <c r="BX820" s="215"/>
      <c r="BY820" s="215"/>
      <c r="BZ820" s="215"/>
      <c r="CA820" s="215"/>
      <c r="CB820" s="215"/>
      <c r="CC820" s="215"/>
      <c r="CD820" s="215"/>
      <c r="CE820" s="215"/>
      <c r="CF820" s="215"/>
      <c r="CG820" s="215"/>
      <c r="CH820" s="215"/>
      <c r="CI820" s="215"/>
      <c r="CJ820" s="216"/>
    </row>
    <row r="821" spans="4:88" ht="14.25" customHeight="1" x14ac:dyDescent="0.35">
      <c r="AR821" s="214"/>
      <c r="AS821" s="215"/>
      <c r="AT821" s="215"/>
      <c r="AU821" s="215"/>
      <c r="AV821" s="215"/>
      <c r="AW821" s="215"/>
      <c r="AX821" s="215"/>
      <c r="AY821" s="215"/>
      <c r="AZ821" s="215"/>
      <c r="BA821" s="496" t="s">
        <v>862</v>
      </c>
      <c r="BB821" s="496"/>
      <c r="BC821" s="220"/>
      <c r="BD821" s="220"/>
      <c r="BE821" s="220"/>
      <c r="BF821" s="220"/>
      <c r="BG821" s="220"/>
      <c r="BH821" s="220"/>
      <c r="BI821" s="220"/>
      <c r="BJ821" s="220"/>
      <c r="BK821" s="220"/>
      <c r="BL821" s="220"/>
      <c r="BM821" s="220"/>
      <c r="BN821" s="220"/>
      <c r="BO821" s="220"/>
      <c r="BP821" s="220"/>
      <c r="BQ821" s="220"/>
      <c r="BR821" s="220"/>
      <c r="BS821" s="497">
        <v>2</v>
      </c>
      <c r="BT821" s="497"/>
      <c r="BU821" s="497"/>
      <c r="BV821" s="497"/>
      <c r="BW821" s="497"/>
      <c r="BX821" s="497"/>
      <c r="BY821" s="497"/>
      <c r="BZ821" s="497"/>
      <c r="CA821" s="497"/>
      <c r="CB821" s="220"/>
      <c r="CC821" s="215"/>
      <c r="CD821" s="215"/>
      <c r="CE821" s="215"/>
      <c r="CF821" s="215"/>
      <c r="CG821" s="215"/>
      <c r="CH821" s="215"/>
      <c r="CI821" s="215"/>
      <c r="CJ821" s="216"/>
    </row>
    <row r="822" spans="4:88" ht="14.25" customHeight="1" x14ac:dyDescent="0.35">
      <c r="AR822" s="214"/>
      <c r="AS822" s="215"/>
      <c r="AT822" s="215"/>
      <c r="AU822" s="215"/>
      <c r="AV822" s="215"/>
      <c r="AW822" s="215"/>
      <c r="AX822" s="215"/>
      <c r="AY822" s="215"/>
      <c r="AZ822" s="215"/>
      <c r="BA822" s="221"/>
      <c r="BB822" s="221"/>
      <c r="BC822" s="220"/>
      <c r="BD822" s="220"/>
      <c r="BE822" s="220"/>
      <c r="BF822" s="220"/>
      <c r="BG822" s="220"/>
      <c r="BH822" s="220"/>
      <c r="BI822" s="220"/>
      <c r="BJ822" s="220"/>
      <c r="BK822" s="220"/>
      <c r="BL822" s="220"/>
      <c r="BM822" s="220"/>
      <c r="BN822" s="220"/>
      <c r="BO822" s="220"/>
      <c r="BP822" s="220"/>
      <c r="BQ822" s="220"/>
      <c r="BR822" s="220"/>
      <c r="BS822" s="220"/>
      <c r="BT822" s="220"/>
      <c r="BU822" s="220"/>
      <c r="BV822" s="220"/>
      <c r="BW822" s="220"/>
      <c r="BX822" s="220"/>
      <c r="BY822" s="220"/>
      <c r="BZ822" s="220"/>
      <c r="CA822" s="220"/>
      <c r="CB822" s="220"/>
      <c r="CC822" s="215"/>
      <c r="CD822" s="215"/>
      <c r="CE822" s="215"/>
      <c r="CF822" s="215"/>
      <c r="CG822" s="215"/>
      <c r="CH822" s="215"/>
      <c r="CI822" s="215"/>
      <c r="CJ822" s="216"/>
    </row>
    <row r="823" spans="4:88" ht="14.25" customHeight="1" x14ac:dyDescent="0.35">
      <c r="AR823" s="214"/>
      <c r="AS823" s="215"/>
      <c r="AT823" s="215"/>
      <c r="AU823" s="215"/>
      <c r="AV823" s="215"/>
      <c r="AW823" s="215"/>
      <c r="AX823" s="215"/>
      <c r="AY823" s="215"/>
      <c r="AZ823" s="215"/>
      <c r="BA823" s="498" t="s">
        <v>863</v>
      </c>
      <c r="BB823" s="498"/>
      <c r="BC823" s="220"/>
      <c r="BD823" s="220"/>
      <c r="BE823" s="220"/>
      <c r="BF823" s="220"/>
      <c r="BG823" s="220"/>
      <c r="BH823" s="220"/>
      <c r="BI823" s="220"/>
      <c r="BJ823" s="220"/>
      <c r="BK823" s="220"/>
      <c r="BL823" s="220"/>
      <c r="BM823" s="220"/>
      <c r="BN823" s="220"/>
      <c r="BO823" s="220"/>
      <c r="BP823" s="220"/>
      <c r="BQ823" s="220"/>
      <c r="BR823" s="220"/>
      <c r="BS823" s="499">
        <v>1</v>
      </c>
      <c r="BT823" s="499"/>
      <c r="BU823" s="499"/>
      <c r="BV823" s="499"/>
      <c r="BW823" s="499"/>
      <c r="BX823" s="499"/>
      <c r="BY823" s="499"/>
      <c r="BZ823" s="499"/>
      <c r="CA823" s="499"/>
      <c r="CB823" s="220"/>
      <c r="CC823" s="215"/>
      <c r="CD823" s="215"/>
      <c r="CE823" s="215"/>
      <c r="CF823" s="215"/>
      <c r="CG823" s="215"/>
      <c r="CH823" s="215"/>
      <c r="CI823" s="215"/>
      <c r="CJ823" s="216"/>
    </row>
    <row r="824" spans="4:88" ht="14.25" customHeight="1" x14ac:dyDescent="0.35">
      <c r="AR824" s="214"/>
      <c r="AS824" s="215"/>
      <c r="AT824" s="215"/>
      <c r="AU824" s="215"/>
      <c r="AV824" s="215"/>
      <c r="AW824" s="215"/>
      <c r="AX824" s="215"/>
      <c r="AY824" s="215"/>
      <c r="AZ824" s="215"/>
      <c r="BA824" s="221"/>
      <c r="BB824" s="221"/>
      <c r="BC824" s="220"/>
      <c r="BD824" s="220"/>
      <c r="BE824" s="220"/>
      <c r="BF824" s="220"/>
      <c r="BG824" s="220"/>
      <c r="BH824" s="220"/>
      <c r="BI824" s="220"/>
      <c r="BJ824" s="220"/>
      <c r="BK824" s="220"/>
      <c r="BL824" s="220"/>
      <c r="BM824" s="220"/>
      <c r="BN824" s="220"/>
      <c r="BO824" s="220"/>
      <c r="BP824" s="220"/>
      <c r="BQ824" s="220"/>
      <c r="BR824" s="220"/>
      <c r="BS824" s="220"/>
      <c r="BT824" s="220"/>
      <c r="BU824" s="220"/>
      <c r="BV824" s="220"/>
      <c r="BW824" s="220"/>
      <c r="BX824" s="220"/>
      <c r="BY824" s="220"/>
      <c r="BZ824" s="220"/>
      <c r="CA824" s="220"/>
      <c r="CB824" s="220"/>
      <c r="CC824" s="215"/>
      <c r="CD824" s="215"/>
      <c r="CE824" s="215"/>
      <c r="CF824" s="215"/>
      <c r="CG824" s="215"/>
      <c r="CH824" s="215"/>
      <c r="CI824" s="215"/>
      <c r="CJ824" s="216"/>
    </row>
    <row r="825" spans="4:88" ht="14.25" customHeight="1" x14ac:dyDescent="0.35">
      <c r="AR825" s="214"/>
      <c r="AS825" s="215"/>
      <c r="AT825" s="215"/>
      <c r="AU825" s="215"/>
      <c r="AV825" s="215"/>
      <c r="AW825" s="215"/>
      <c r="AX825" s="215"/>
      <c r="AY825" s="215"/>
      <c r="AZ825" s="215"/>
      <c r="BA825" s="500" t="s">
        <v>657</v>
      </c>
      <c r="BB825" s="500"/>
      <c r="BC825" s="220"/>
      <c r="BD825" s="220"/>
      <c r="BE825" s="220"/>
      <c r="BF825" s="220"/>
      <c r="BG825" s="220"/>
      <c r="BH825" s="220"/>
      <c r="BI825" s="220"/>
      <c r="BJ825" s="220"/>
      <c r="BK825" s="220"/>
      <c r="BL825" s="220"/>
      <c r="BM825" s="220"/>
      <c r="BN825" s="220"/>
      <c r="BO825" s="220"/>
      <c r="BP825" s="220"/>
      <c r="BQ825" s="220"/>
      <c r="BR825" s="220"/>
      <c r="BS825" s="501">
        <v>7</v>
      </c>
      <c r="BT825" s="501"/>
      <c r="BU825" s="501"/>
      <c r="BV825" s="501"/>
      <c r="BW825" s="501"/>
      <c r="BX825" s="501"/>
      <c r="BY825" s="501"/>
      <c r="BZ825" s="501"/>
      <c r="CA825" s="501"/>
      <c r="CB825" s="220"/>
      <c r="CC825" s="215"/>
      <c r="CD825" s="215"/>
      <c r="CE825" s="215"/>
      <c r="CF825" s="215"/>
      <c r="CG825" s="215"/>
      <c r="CH825" s="215"/>
      <c r="CI825" s="215"/>
      <c r="CJ825" s="216"/>
    </row>
    <row r="826" spans="4:88" ht="14.25" customHeight="1" x14ac:dyDescent="0.35">
      <c r="AR826" s="214"/>
      <c r="AS826" s="215"/>
      <c r="AT826" s="215"/>
      <c r="AU826" s="215"/>
      <c r="AV826" s="215"/>
      <c r="AW826" s="215"/>
      <c r="AX826" s="215"/>
      <c r="AY826" s="215"/>
      <c r="AZ826" s="215"/>
      <c r="BA826" s="221"/>
      <c r="BB826" s="221"/>
      <c r="BC826" s="220"/>
      <c r="BD826" s="220"/>
      <c r="BE826" s="220"/>
      <c r="BF826" s="220"/>
      <c r="BG826" s="220"/>
      <c r="BH826" s="220"/>
      <c r="BI826" s="220"/>
      <c r="BJ826" s="220"/>
      <c r="BK826" s="220"/>
      <c r="BL826" s="220"/>
      <c r="BM826" s="220"/>
      <c r="BN826" s="220"/>
      <c r="BO826" s="220"/>
      <c r="BP826" s="220"/>
      <c r="BQ826" s="220"/>
      <c r="BR826" s="220"/>
      <c r="BS826" s="220"/>
      <c r="BT826" s="220"/>
      <c r="BU826" s="220"/>
      <c r="BV826" s="220"/>
      <c r="BW826" s="220"/>
      <c r="BX826" s="220"/>
      <c r="BY826" s="220"/>
      <c r="BZ826" s="220"/>
      <c r="CA826" s="220"/>
      <c r="CB826" s="220"/>
      <c r="CC826" s="215"/>
      <c r="CD826" s="215"/>
      <c r="CE826" s="215"/>
      <c r="CF826" s="215"/>
      <c r="CG826" s="215"/>
      <c r="CH826" s="215"/>
      <c r="CI826" s="215"/>
      <c r="CJ826" s="216"/>
    </row>
    <row r="827" spans="4:88" ht="14.25" customHeight="1" x14ac:dyDescent="0.35">
      <c r="AR827" s="214"/>
      <c r="AS827" s="215"/>
      <c r="AT827" s="215"/>
      <c r="AU827" s="215"/>
      <c r="AV827" s="215"/>
      <c r="AW827" s="215"/>
      <c r="AX827" s="215"/>
      <c r="AY827" s="215"/>
      <c r="AZ827" s="215"/>
      <c r="BA827" s="502" t="s">
        <v>864</v>
      </c>
      <c r="BB827" s="502"/>
      <c r="BC827" s="220"/>
      <c r="BD827" s="220"/>
      <c r="BE827" s="220"/>
      <c r="BF827" s="220"/>
      <c r="BG827" s="220"/>
      <c r="BH827" s="220"/>
      <c r="BI827" s="220"/>
      <c r="BJ827" s="220"/>
      <c r="BK827" s="220"/>
      <c r="BL827" s="220"/>
      <c r="BM827" s="220"/>
      <c r="BN827" s="220"/>
      <c r="BO827" s="220"/>
      <c r="BP827" s="220"/>
      <c r="BQ827" s="220"/>
      <c r="BR827" s="220"/>
      <c r="BS827" s="503">
        <v>4</v>
      </c>
      <c r="BT827" s="503"/>
      <c r="BU827" s="503"/>
      <c r="BV827" s="503"/>
      <c r="BW827" s="503"/>
      <c r="BX827" s="503"/>
      <c r="BY827" s="503"/>
      <c r="BZ827" s="503"/>
      <c r="CA827" s="503"/>
      <c r="CB827" s="220"/>
      <c r="CC827" s="215"/>
      <c r="CD827" s="215"/>
      <c r="CE827" s="215"/>
      <c r="CF827" s="215"/>
      <c r="CG827" s="215"/>
      <c r="CH827" s="215"/>
      <c r="CI827" s="215"/>
      <c r="CJ827" s="216"/>
    </row>
    <row r="828" spans="4:88" ht="14.25" customHeight="1" x14ac:dyDescent="0.35">
      <c r="AR828" s="214"/>
      <c r="AS828" s="215"/>
      <c r="AT828" s="215"/>
      <c r="AU828" s="215"/>
      <c r="AV828" s="215"/>
      <c r="AW828" s="215"/>
      <c r="AX828" s="215"/>
      <c r="AY828" s="215"/>
      <c r="AZ828" s="215"/>
      <c r="BA828" s="221"/>
      <c r="BB828" s="221"/>
      <c r="BC828" s="220"/>
      <c r="BD828" s="220"/>
      <c r="BE828" s="220"/>
      <c r="BF828" s="220"/>
      <c r="BG828" s="220"/>
      <c r="BH828" s="220"/>
      <c r="BI828" s="220"/>
      <c r="BJ828" s="220"/>
      <c r="BK828" s="220"/>
      <c r="BL828" s="220"/>
      <c r="BM828" s="220"/>
      <c r="BN828" s="220"/>
      <c r="BO828" s="220"/>
      <c r="BP828" s="220"/>
      <c r="BQ828" s="220"/>
      <c r="BR828" s="220"/>
      <c r="BS828" s="220"/>
      <c r="BT828" s="220"/>
      <c r="BU828" s="220"/>
      <c r="BV828" s="220"/>
      <c r="BW828" s="220"/>
      <c r="BX828" s="220"/>
      <c r="BY828" s="220"/>
      <c r="BZ828" s="220"/>
      <c r="CA828" s="220"/>
      <c r="CB828" s="220"/>
      <c r="CC828" s="215"/>
      <c r="CD828" s="215"/>
      <c r="CE828" s="215"/>
      <c r="CF828" s="215"/>
      <c r="CG828" s="215"/>
      <c r="CH828" s="215"/>
      <c r="CI828" s="215"/>
      <c r="CJ828" s="216"/>
    </row>
    <row r="829" spans="4:88" ht="14.25" customHeight="1" x14ac:dyDescent="0.35">
      <c r="AR829" s="214"/>
      <c r="AS829" s="215"/>
      <c r="AT829" s="215"/>
      <c r="AU829" s="215"/>
      <c r="AV829" s="215"/>
      <c r="AW829" s="215"/>
      <c r="AX829" s="215"/>
      <c r="AY829" s="215"/>
      <c r="AZ829" s="215"/>
      <c r="BA829" s="504" t="s">
        <v>865</v>
      </c>
      <c r="BB829" s="504"/>
      <c r="BC829" s="220"/>
      <c r="BD829" s="220"/>
      <c r="BE829" s="220"/>
      <c r="BF829" s="220"/>
      <c r="BG829" s="220"/>
      <c r="BH829" s="220"/>
      <c r="BI829" s="220"/>
      <c r="BJ829" s="220"/>
      <c r="BK829" s="220"/>
      <c r="BL829" s="220"/>
      <c r="BM829" s="220"/>
      <c r="BN829" s="220"/>
      <c r="BO829" s="220"/>
      <c r="BP829" s="220"/>
      <c r="BQ829" s="220"/>
      <c r="BR829" s="220"/>
      <c r="BS829" s="505">
        <v>0</v>
      </c>
      <c r="BT829" s="505"/>
      <c r="BU829" s="505"/>
      <c r="BV829" s="505"/>
      <c r="BW829" s="505"/>
      <c r="BX829" s="505"/>
      <c r="BY829" s="505"/>
      <c r="BZ829" s="505"/>
      <c r="CA829" s="505"/>
      <c r="CB829" s="220"/>
      <c r="CC829" s="215"/>
      <c r="CD829" s="215"/>
      <c r="CE829" s="215"/>
      <c r="CF829" s="215"/>
      <c r="CG829" s="215"/>
      <c r="CH829" s="215"/>
      <c r="CI829" s="215"/>
      <c r="CJ829" s="216"/>
    </row>
    <row r="830" spans="4:88" ht="14.25" customHeight="1" x14ac:dyDescent="0.35">
      <c r="AR830" s="214"/>
      <c r="AS830" s="215"/>
      <c r="AT830" s="215"/>
      <c r="AU830" s="215"/>
      <c r="AV830" s="215"/>
      <c r="AW830" s="215"/>
      <c r="AX830" s="215"/>
      <c r="AY830" s="215"/>
      <c r="AZ830" s="215"/>
      <c r="BA830" s="215"/>
      <c r="BB830" s="215"/>
      <c r="BC830" s="215"/>
      <c r="BD830" s="215"/>
      <c r="BE830" s="215"/>
      <c r="BF830" s="215"/>
      <c r="BG830" s="215"/>
      <c r="BH830" s="215"/>
      <c r="BI830" s="215"/>
      <c r="BJ830" s="215"/>
      <c r="BK830" s="215"/>
      <c r="BL830" s="215"/>
      <c r="BM830" s="215"/>
      <c r="BN830" s="215"/>
      <c r="BO830" s="215"/>
      <c r="BP830" s="215"/>
      <c r="BQ830" s="215"/>
      <c r="BR830" s="215"/>
      <c r="BS830" s="215"/>
      <c r="BT830" s="215"/>
      <c r="BU830" s="215"/>
      <c r="BV830" s="215"/>
      <c r="BW830" s="215"/>
      <c r="BX830" s="215"/>
      <c r="BY830" s="215"/>
      <c r="BZ830" s="215"/>
      <c r="CA830" s="215"/>
      <c r="CB830" s="215"/>
      <c r="CC830" s="215"/>
      <c r="CD830" s="215"/>
      <c r="CE830" s="215"/>
      <c r="CF830" s="215"/>
      <c r="CG830" s="215"/>
      <c r="CH830" s="215"/>
      <c r="CI830" s="215"/>
      <c r="CJ830" s="216"/>
    </row>
    <row r="831" spans="4:88" ht="14.25" customHeight="1" x14ac:dyDescent="0.35">
      <c r="AR831" s="214"/>
      <c r="AS831" s="215"/>
      <c r="AT831" s="215"/>
      <c r="AU831" s="215"/>
      <c r="AV831" s="215"/>
      <c r="AW831" s="215"/>
      <c r="AX831" s="215"/>
      <c r="AY831" s="215"/>
      <c r="AZ831" s="215"/>
      <c r="BA831" s="215"/>
      <c r="BB831" s="215"/>
      <c r="BC831" s="215"/>
      <c r="BD831" s="215"/>
      <c r="BE831" s="215"/>
      <c r="BF831" s="215"/>
      <c r="BG831" s="215"/>
      <c r="BH831" s="215"/>
      <c r="BI831" s="215"/>
      <c r="BJ831" s="215"/>
      <c r="BK831" s="215"/>
      <c r="BL831" s="215"/>
      <c r="BM831" s="215"/>
      <c r="BN831" s="215"/>
      <c r="BO831" s="215"/>
      <c r="BP831" s="215"/>
      <c r="BQ831" s="215"/>
      <c r="BR831" s="215"/>
      <c r="BS831" s="215"/>
      <c r="BT831" s="215"/>
      <c r="BU831" s="215"/>
      <c r="BV831" s="215"/>
      <c r="BW831" s="215"/>
      <c r="BX831" s="215"/>
      <c r="BY831" s="215"/>
      <c r="BZ831" s="215"/>
      <c r="CA831" s="215"/>
      <c r="CB831" s="215"/>
      <c r="CC831" s="215"/>
      <c r="CD831" s="215"/>
      <c r="CE831" s="215"/>
      <c r="CF831" s="215"/>
      <c r="CG831" s="215"/>
      <c r="CH831" s="215"/>
      <c r="CI831" s="215"/>
      <c r="CJ831" s="216"/>
    </row>
    <row r="832" spans="4:88" ht="14.25" customHeight="1" x14ac:dyDescent="0.35">
      <c r="AR832" s="217"/>
      <c r="AS832" s="218"/>
      <c r="AT832" s="218"/>
      <c r="AU832" s="218"/>
      <c r="AV832" s="218"/>
      <c r="AW832" s="218"/>
      <c r="AX832" s="218"/>
      <c r="AY832" s="218"/>
      <c r="AZ832" s="218"/>
      <c r="BA832" s="218"/>
      <c r="BB832" s="218"/>
      <c r="BC832" s="218"/>
      <c r="BD832" s="218"/>
      <c r="BE832" s="218"/>
      <c r="BF832" s="218"/>
      <c r="BG832" s="218"/>
      <c r="BH832" s="218"/>
      <c r="BI832" s="218"/>
      <c r="BJ832" s="218"/>
      <c r="BK832" s="218"/>
      <c r="BL832" s="218"/>
      <c r="BM832" s="218"/>
      <c r="BN832" s="218"/>
      <c r="BO832" s="218"/>
      <c r="BP832" s="218"/>
      <c r="BQ832" s="218"/>
      <c r="BR832" s="218"/>
      <c r="BS832" s="218"/>
      <c r="BT832" s="218"/>
      <c r="BU832" s="218"/>
      <c r="BV832" s="218"/>
      <c r="BW832" s="218"/>
      <c r="BX832" s="218"/>
      <c r="BY832" s="218"/>
      <c r="BZ832" s="218"/>
      <c r="CA832" s="218"/>
      <c r="CB832" s="218"/>
      <c r="CC832" s="218"/>
      <c r="CD832" s="218"/>
      <c r="CE832" s="218"/>
      <c r="CF832" s="218"/>
      <c r="CG832" s="218"/>
      <c r="CH832" s="218"/>
      <c r="CI832" s="218"/>
      <c r="CJ832" s="219"/>
    </row>
    <row r="833" spans="3:137" ht="14.25" customHeight="1" x14ac:dyDescent="0.35">
      <c r="D833" s="97" t="s">
        <v>611</v>
      </c>
      <c r="E833" s="97"/>
      <c r="F833" s="97"/>
      <c r="G833" s="97"/>
      <c r="H833" s="97"/>
      <c r="I833" s="97"/>
      <c r="J833" s="97"/>
      <c r="K833" s="97"/>
      <c r="L833" s="97"/>
      <c r="M833" s="97"/>
      <c r="N833" s="97"/>
      <c r="O833" s="97"/>
      <c r="P833" s="97"/>
      <c r="Q833" s="97"/>
      <c r="R833" s="97"/>
      <c r="S833" s="97"/>
      <c r="T833" s="97"/>
      <c r="U833" s="97"/>
      <c r="V833" s="97"/>
      <c r="W833" s="97"/>
      <c r="X833" s="97"/>
      <c r="Y833" s="97"/>
      <c r="Z833" s="97"/>
      <c r="AA833" s="97"/>
      <c r="AB833" s="97"/>
      <c r="AC833" s="97"/>
      <c r="AD833" s="97"/>
      <c r="AE833" s="97"/>
      <c r="AF833" s="97"/>
      <c r="AG833" s="97"/>
      <c r="AH833" s="97"/>
      <c r="AI833" s="97"/>
      <c r="AJ833" s="97"/>
      <c r="AK833" s="97"/>
      <c r="AL833" s="97"/>
      <c r="AM833" s="97"/>
      <c r="AN833" s="97"/>
      <c r="AO833" s="97"/>
      <c r="AP833" s="97"/>
      <c r="AR833" s="605" t="s">
        <v>389</v>
      </c>
      <c r="AS833" s="605"/>
      <c r="AT833" s="605"/>
      <c r="AU833" s="605"/>
      <c r="AV833" s="605"/>
      <c r="AW833" s="605"/>
      <c r="AX833" s="605"/>
      <c r="AY833" s="605"/>
      <c r="AZ833" s="605"/>
      <c r="BA833" s="605"/>
      <c r="BB833" s="605"/>
      <c r="BC833" s="605"/>
      <c r="BD833" s="605"/>
      <c r="BE833" s="605"/>
      <c r="BF833" s="605"/>
      <c r="BG833" s="605"/>
      <c r="BH833" s="605"/>
      <c r="BI833" s="605"/>
      <c r="BJ833" s="605"/>
      <c r="BK833" s="605"/>
      <c r="BL833" s="605"/>
      <c r="BM833" s="605"/>
      <c r="BN833" s="605"/>
      <c r="BO833" s="605"/>
      <c r="BP833" s="605"/>
      <c r="BQ833" s="605"/>
      <c r="BR833" s="605"/>
      <c r="BS833" s="605"/>
      <c r="BT833" s="605"/>
      <c r="BU833" s="605"/>
      <c r="BV833" s="605"/>
      <c r="BW833" s="605"/>
      <c r="BX833" s="605"/>
      <c r="BY833" s="605"/>
      <c r="BZ833" s="605"/>
      <c r="CA833" s="605"/>
      <c r="CB833" s="605"/>
      <c r="CC833" s="605"/>
      <c r="CD833" s="605"/>
      <c r="CE833" s="605"/>
      <c r="CF833" s="605"/>
      <c r="CG833" s="605"/>
      <c r="CH833" s="605"/>
    </row>
    <row r="834" spans="3:137" ht="14.25" customHeight="1" x14ac:dyDescent="0.35">
      <c r="EC834" s="138"/>
      <c r="ED834" s="138"/>
      <c r="EE834" s="138"/>
      <c r="EF834" s="138"/>
      <c r="EG834" s="138"/>
    </row>
    <row r="835" spans="3:137" ht="14.25" customHeight="1" x14ac:dyDescent="0.35">
      <c r="C835" s="109"/>
      <c r="D835" s="304" t="s">
        <v>1265</v>
      </c>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4"/>
      <c r="AF835" s="304"/>
      <c r="AG835" s="304"/>
      <c r="AH835" s="304"/>
      <c r="AI835" s="304"/>
      <c r="AJ835" s="304"/>
      <c r="AK835" s="304"/>
      <c r="AL835" s="304"/>
      <c r="AM835" s="304"/>
      <c r="AN835" s="304"/>
      <c r="AO835" s="304"/>
      <c r="AP835" s="304"/>
      <c r="AQ835" s="109"/>
      <c r="AR835" s="775" t="s">
        <v>921</v>
      </c>
      <c r="AS835" s="775"/>
      <c r="AT835" s="775"/>
      <c r="AU835" s="775"/>
      <c r="AV835" s="775"/>
      <c r="AW835" s="775"/>
      <c r="AX835" s="775"/>
      <c r="AY835" s="775"/>
      <c r="AZ835" s="775"/>
      <c r="BA835" s="775"/>
      <c r="BB835" s="775"/>
      <c r="BC835" s="775"/>
      <c r="BD835" s="775"/>
      <c r="BE835" s="775"/>
      <c r="BF835" s="775"/>
      <c r="BG835" s="775"/>
      <c r="BH835" s="775"/>
      <c r="BI835" s="775"/>
      <c r="BJ835" s="775"/>
      <c r="BK835" s="775"/>
      <c r="BL835" s="775"/>
      <c r="BM835" s="775"/>
      <c r="BN835" s="775"/>
      <c r="BO835" s="775"/>
      <c r="BP835" s="775"/>
      <c r="BQ835" s="775"/>
      <c r="BR835" s="775"/>
      <c r="BS835" s="775"/>
      <c r="BT835" s="775"/>
      <c r="BU835" s="775"/>
      <c r="BV835" s="775"/>
      <c r="BW835" s="775"/>
      <c r="BX835" s="775"/>
      <c r="BY835" s="775"/>
      <c r="BZ835" s="775"/>
      <c r="CA835" s="775"/>
      <c r="CB835" s="775"/>
      <c r="CC835" s="775"/>
      <c r="CD835" s="775"/>
      <c r="CE835" s="775"/>
      <c r="CF835" s="775"/>
      <c r="CG835" s="775"/>
      <c r="CH835" s="775"/>
      <c r="CI835" s="775"/>
      <c r="CJ835" s="775"/>
      <c r="EC835" s="138"/>
      <c r="ED835" s="138"/>
      <c r="EE835" s="138"/>
      <c r="EF835" s="138"/>
      <c r="EG835" s="138"/>
    </row>
    <row r="836" spans="3:137" ht="14.25" customHeight="1" x14ac:dyDescent="0.35">
      <c r="C836" s="109"/>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c r="AA836" s="110"/>
      <c r="AB836" s="110"/>
      <c r="AC836" s="110"/>
      <c r="AD836" s="110"/>
      <c r="AE836" s="110"/>
      <c r="AF836" s="110"/>
      <c r="AG836" s="110"/>
      <c r="AH836" s="110"/>
      <c r="AI836" s="110"/>
      <c r="AJ836" s="110"/>
      <c r="AK836" s="110"/>
      <c r="AL836" s="110"/>
      <c r="AM836" s="110"/>
      <c r="AN836" s="110"/>
      <c r="AO836" s="110"/>
      <c r="AP836" s="110"/>
      <c r="AQ836" s="109"/>
      <c r="AR836" s="776"/>
      <c r="AS836" s="776"/>
      <c r="AT836" s="776"/>
      <c r="AU836" s="776"/>
      <c r="AV836" s="776"/>
      <c r="AW836" s="776"/>
      <c r="AX836" s="776"/>
      <c r="AY836" s="776"/>
      <c r="AZ836" s="776"/>
      <c r="BA836" s="776"/>
      <c r="BB836" s="776"/>
      <c r="BC836" s="776"/>
      <c r="BD836" s="776"/>
      <c r="BE836" s="776"/>
      <c r="BF836" s="776"/>
      <c r="BG836" s="776"/>
      <c r="BH836" s="776"/>
      <c r="BI836" s="776"/>
      <c r="BJ836" s="776"/>
      <c r="BK836" s="776"/>
      <c r="BL836" s="776"/>
      <c r="BM836" s="776"/>
      <c r="BN836" s="776"/>
      <c r="BO836" s="776"/>
      <c r="BP836" s="776"/>
      <c r="BQ836" s="776"/>
      <c r="BR836" s="776"/>
      <c r="BS836" s="776"/>
      <c r="BT836" s="776"/>
      <c r="BU836" s="776"/>
      <c r="BV836" s="776"/>
      <c r="BW836" s="776"/>
      <c r="BX836" s="776"/>
      <c r="BY836" s="776"/>
      <c r="BZ836" s="776"/>
      <c r="CA836" s="776"/>
      <c r="CB836" s="776"/>
      <c r="CC836" s="776"/>
      <c r="CD836" s="776"/>
      <c r="CE836" s="776"/>
      <c r="CF836" s="776"/>
      <c r="CG836" s="776"/>
      <c r="CH836" s="776"/>
      <c r="CI836" s="776"/>
      <c r="CJ836" s="776"/>
      <c r="EC836" s="138"/>
      <c r="ED836" s="138" t="s">
        <v>397</v>
      </c>
      <c r="EE836" s="139" t="s">
        <v>653</v>
      </c>
      <c r="EF836" s="139" t="s">
        <v>396</v>
      </c>
      <c r="EG836" s="138"/>
    </row>
    <row r="837" spans="3:137" ht="14.25" customHeight="1" x14ac:dyDescent="0.35">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222"/>
      <c r="AS837" s="223"/>
      <c r="AT837" s="223"/>
      <c r="AU837" s="223"/>
      <c r="AV837" s="223"/>
      <c r="AW837" s="223"/>
      <c r="AX837" s="223"/>
      <c r="AY837" s="223"/>
      <c r="AZ837" s="223"/>
      <c r="BA837" s="223"/>
      <c r="BB837" s="223"/>
      <c r="BC837" s="223"/>
      <c r="BD837" s="223"/>
      <c r="BE837" s="223"/>
      <c r="BF837" s="223"/>
      <c r="BG837" s="223"/>
      <c r="BH837" s="223"/>
      <c r="BI837" s="223"/>
      <c r="BJ837" s="223"/>
      <c r="BK837" s="223"/>
      <c r="BL837" s="223"/>
      <c r="BM837" s="223"/>
      <c r="BN837" s="223"/>
      <c r="BO837" s="223"/>
      <c r="BP837" s="223"/>
      <c r="BQ837" s="223"/>
      <c r="BR837" s="223"/>
      <c r="BS837" s="223"/>
      <c r="BT837" s="223"/>
      <c r="BU837" s="223"/>
      <c r="BV837" s="223"/>
      <c r="BW837" s="223"/>
      <c r="BX837" s="223"/>
      <c r="BY837" s="223"/>
      <c r="BZ837" s="223"/>
      <c r="CA837" s="223"/>
      <c r="CB837" s="223"/>
      <c r="CC837" s="223"/>
      <c r="CD837" s="223"/>
      <c r="CE837" s="223"/>
      <c r="CF837" s="223"/>
      <c r="CG837" s="223"/>
      <c r="CH837" s="223"/>
      <c r="CI837" s="223"/>
      <c r="CJ837" s="224"/>
      <c r="EC837" s="138"/>
      <c r="ED837" s="138" t="s">
        <v>392</v>
      </c>
      <c r="EE837" s="138">
        <v>54</v>
      </c>
      <c r="EF837" s="138">
        <v>54</v>
      </c>
      <c r="EG837" s="138"/>
    </row>
    <row r="838" spans="3:137" ht="14.25" customHeight="1" x14ac:dyDescent="0.35">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225"/>
      <c r="AS838" s="226"/>
      <c r="AT838" s="226"/>
      <c r="AU838" s="226"/>
      <c r="AV838" s="226"/>
      <c r="AW838" s="226"/>
      <c r="AX838" s="226"/>
      <c r="AY838" s="226"/>
      <c r="AZ838" s="226"/>
      <c r="BA838" s="226"/>
      <c r="BB838" s="226"/>
      <c r="BC838" s="226"/>
      <c r="BD838" s="226"/>
      <c r="BE838" s="226"/>
      <c r="BF838" s="226"/>
      <c r="BG838" s="226"/>
      <c r="BH838" s="226"/>
      <c r="BI838" s="227"/>
      <c r="BJ838" s="227"/>
      <c r="BK838" s="227"/>
      <c r="BL838" s="227"/>
      <c r="BM838" s="227"/>
      <c r="BN838" s="227"/>
      <c r="BO838" s="227"/>
      <c r="BP838" s="227"/>
      <c r="BQ838" s="227"/>
      <c r="BR838" s="226"/>
      <c r="BS838" s="766" t="s">
        <v>403</v>
      </c>
      <c r="BT838" s="766"/>
      <c r="BU838" s="766"/>
      <c r="BV838" s="766"/>
      <c r="BW838" s="766"/>
      <c r="BX838" s="766"/>
      <c r="BY838" s="766"/>
      <c r="BZ838" s="766"/>
      <c r="CA838" s="766"/>
      <c r="CB838" s="766"/>
      <c r="CC838" s="766"/>
      <c r="CD838" s="227"/>
      <c r="CE838" s="227"/>
      <c r="CF838" s="227"/>
      <c r="CG838" s="227"/>
      <c r="CH838" s="227"/>
      <c r="CI838" s="226"/>
      <c r="CJ838" s="228"/>
      <c r="EC838" s="138"/>
      <c r="ED838" s="138" t="s">
        <v>393</v>
      </c>
      <c r="EE838" s="138">
        <v>52</v>
      </c>
      <c r="EF838" s="138">
        <v>52</v>
      </c>
      <c r="EG838" s="138"/>
    </row>
    <row r="839" spans="3:137" ht="14.25" customHeight="1" x14ac:dyDescent="0.35">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225"/>
      <c r="AS839" s="226"/>
      <c r="AT839" s="226"/>
      <c r="AU839" s="226"/>
      <c r="AV839" s="226"/>
      <c r="AW839" s="226"/>
      <c r="AX839" s="226"/>
      <c r="AY839" s="226"/>
      <c r="AZ839" s="226"/>
      <c r="BA839" s="226"/>
      <c r="BB839" s="226"/>
      <c r="BC839" s="226"/>
      <c r="BD839" s="226"/>
      <c r="BE839" s="226"/>
      <c r="BF839" s="226"/>
      <c r="BG839" s="226"/>
      <c r="BH839" s="226"/>
      <c r="BI839" s="227"/>
      <c r="BJ839" s="227"/>
      <c r="BK839" s="227"/>
      <c r="BL839" s="227"/>
      <c r="BM839" s="227"/>
      <c r="BN839" s="227"/>
      <c r="BO839" s="227"/>
      <c r="BP839" s="227"/>
      <c r="BQ839" s="227"/>
      <c r="BR839" s="226"/>
      <c r="BS839" s="766"/>
      <c r="BT839" s="766"/>
      <c r="BU839" s="766"/>
      <c r="BV839" s="766"/>
      <c r="BW839" s="766"/>
      <c r="BX839" s="766"/>
      <c r="BY839" s="766"/>
      <c r="BZ839" s="766"/>
      <c r="CA839" s="766"/>
      <c r="CB839" s="766"/>
      <c r="CC839" s="766"/>
      <c r="CD839" s="227"/>
      <c r="CE839" s="227"/>
      <c r="CF839" s="227"/>
      <c r="CG839" s="227"/>
      <c r="CH839" s="227"/>
      <c r="CI839" s="226"/>
      <c r="CJ839" s="228"/>
      <c r="EC839" s="138"/>
      <c r="ED839" s="138" t="s">
        <v>394</v>
      </c>
      <c r="EE839" s="138">
        <v>50</v>
      </c>
      <c r="EF839" s="138">
        <v>49</v>
      </c>
      <c r="EG839" s="138"/>
    </row>
    <row r="840" spans="3:137" ht="14.25" customHeight="1" x14ac:dyDescent="0.35">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225"/>
      <c r="AS840" s="226"/>
      <c r="AT840" s="226"/>
      <c r="AU840" s="226"/>
      <c r="AV840" s="226"/>
      <c r="AW840" s="226"/>
      <c r="AX840" s="226"/>
      <c r="AY840" s="226"/>
      <c r="AZ840" s="226"/>
      <c r="BA840" s="226"/>
      <c r="BB840" s="226"/>
      <c r="BC840" s="226"/>
      <c r="BD840" s="226"/>
      <c r="BE840" s="226"/>
      <c r="BF840" s="226"/>
      <c r="BG840" s="226"/>
      <c r="BH840" s="226"/>
      <c r="BI840" s="226"/>
      <c r="BJ840" s="226"/>
      <c r="BK840" s="226"/>
      <c r="BL840" s="226"/>
      <c r="BM840" s="226"/>
      <c r="BN840" s="226"/>
      <c r="BO840" s="226"/>
      <c r="BP840" s="226"/>
      <c r="BQ840" s="226"/>
      <c r="BR840" s="226"/>
      <c r="BS840" s="226"/>
      <c r="BT840" s="226"/>
      <c r="BU840" s="226"/>
      <c r="BV840" s="226"/>
      <c r="BW840" s="226"/>
      <c r="BX840" s="226"/>
      <c r="BY840" s="226"/>
      <c r="BZ840" s="226"/>
      <c r="CA840" s="226"/>
      <c r="CB840" s="226"/>
      <c r="CC840" s="226"/>
      <c r="CD840" s="226"/>
      <c r="CE840" s="226"/>
      <c r="CF840" s="226"/>
      <c r="CG840" s="226"/>
      <c r="CH840" s="226"/>
      <c r="CI840" s="226"/>
      <c r="CJ840" s="228"/>
      <c r="EC840" s="138"/>
      <c r="ED840" s="138" t="s">
        <v>395</v>
      </c>
      <c r="EE840" s="138">
        <v>51</v>
      </c>
      <c r="EF840" s="138">
        <v>51</v>
      </c>
      <c r="EG840" s="138"/>
    </row>
    <row r="841" spans="3:137" ht="14.25" customHeight="1" x14ac:dyDescent="0.35">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225"/>
      <c r="AS841" s="226"/>
      <c r="AT841" s="226"/>
      <c r="AU841" s="226"/>
      <c r="AV841" s="226"/>
      <c r="AW841" s="226"/>
      <c r="AX841" s="226"/>
      <c r="AY841" s="226"/>
      <c r="AZ841" s="226"/>
      <c r="BA841" s="226"/>
      <c r="BB841" s="226"/>
      <c r="BC841" s="226"/>
      <c r="BD841" s="226"/>
      <c r="BE841" s="226"/>
      <c r="BF841" s="226"/>
      <c r="BG841" s="226"/>
      <c r="BH841" s="226"/>
      <c r="BI841" s="226"/>
      <c r="BJ841" s="226"/>
      <c r="BK841" s="226"/>
      <c r="BL841" s="226"/>
      <c r="BM841" s="226"/>
      <c r="BN841" s="226"/>
      <c r="BO841" s="226"/>
      <c r="BP841" s="226"/>
      <c r="BQ841" s="226"/>
      <c r="BR841" s="226"/>
      <c r="BS841" s="226"/>
      <c r="BT841" s="226"/>
      <c r="BU841" s="226"/>
      <c r="BV841" s="226"/>
      <c r="BW841" s="226"/>
      <c r="BX841" s="226"/>
      <c r="BY841" s="226"/>
      <c r="BZ841" s="226"/>
      <c r="CA841" s="226"/>
      <c r="CB841" s="226"/>
      <c r="CC841" s="229"/>
      <c r="CD841" s="229"/>
      <c r="CE841" s="229"/>
      <c r="CF841" s="229"/>
      <c r="CG841" s="229"/>
      <c r="CH841" s="229"/>
      <c r="CI841" s="226"/>
      <c r="CJ841" s="228"/>
      <c r="EC841" s="138"/>
      <c r="ED841" s="138" t="s">
        <v>398</v>
      </c>
      <c r="EE841" s="138">
        <v>52</v>
      </c>
      <c r="EF841" s="138">
        <v>52</v>
      </c>
      <c r="EG841" s="138"/>
    </row>
    <row r="842" spans="3:137" ht="14.25" customHeight="1" x14ac:dyDescent="0.45">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225"/>
      <c r="AS842" s="226"/>
      <c r="AT842" s="226"/>
      <c r="AU842" s="226"/>
      <c r="AV842" s="780" t="s">
        <v>399</v>
      </c>
      <c r="AW842" s="780"/>
      <c r="AX842" s="780"/>
      <c r="AY842" s="780"/>
      <c r="AZ842" s="780"/>
      <c r="BA842" s="780"/>
      <c r="BB842" s="780"/>
      <c r="BC842" s="780"/>
      <c r="BD842" s="780"/>
      <c r="BE842" s="780"/>
      <c r="BF842" s="780"/>
      <c r="BG842" s="780"/>
      <c r="BH842" s="780"/>
      <c r="BI842" s="780"/>
      <c r="BJ842" s="780"/>
      <c r="BK842" s="780"/>
      <c r="BL842" s="780"/>
      <c r="BM842" s="780"/>
      <c r="BN842" s="229"/>
      <c r="BO842" s="229"/>
      <c r="BP842" s="229"/>
      <c r="BQ842" s="226"/>
      <c r="BR842" s="229"/>
      <c r="BS842" s="763">
        <v>773</v>
      </c>
      <c r="BT842" s="763"/>
      <c r="BU842" s="763"/>
      <c r="BV842" s="763"/>
      <c r="BW842" s="763"/>
      <c r="BX842" s="763"/>
      <c r="BY842" s="763"/>
      <c r="BZ842" s="763"/>
      <c r="CA842" s="763"/>
      <c r="CB842" s="763"/>
      <c r="CC842" s="763"/>
      <c r="CD842" s="230"/>
      <c r="CE842" s="230"/>
      <c r="CF842" s="230"/>
      <c r="CG842" s="230"/>
      <c r="CH842" s="230"/>
      <c r="CI842" s="226"/>
      <c r="CJ842" s="228"/>
      <c r="EC842" s="138"/>
      <c r="ED842" s="138"/>
      <c r="EE842" s="138"/>
      <c r="EF842" s="138"/>
      <c r="EG842" s="138"/>
    </row>
    <row r="843" spans="3:137" ht="14.25" customHeight="1" x14ac:dyDescent="0.45">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225"/>
      <c r="AS843" s="226"/>
      <c r="AT843" s="226"/>
      <c r="AU843" s="226"/>
      <c r="AV843" s="231"/>
      <c r="AW843" s="231"/>
      <c r="AX843" s="231"/>
      <c r="AY843" s="231"/>
      <c r="AZ843" s="231"/>
      <c r="BA843" s="231"/>
      <c r="BB843" s="231"/>
      <c r="BC843" s="231"/>
      <c r="BD843" s="231"/>
      <c r="BE843" s="231"/>
      <c r="BF843" s="231"/>
      <c r="BG843" s="231"/>
      <c r="BH843" s="226"/>
      <c r="BI843" s="226"/>
      <c r="BJ843" s="230"/>
      <c r="BK843" s="230"/>
      <c r="BL843" s="230"/>
      <c r="BM843" s="230"/>
      <c r="BN843" s="230"/>
      <c r="BO843" s="230"/>
      <c r="BP843" s="230"/>
      <c r="BQ843" s="230"/>
      <c r="BR843" s="230"/>
      <c r="BS843" s="230"/>
      <c r="BT843" s="230"/>
      <c r="BU843" s="230"/>
      <c r="BV843" s="230"/>
      <c r="BW843" s="230"/>
      <c r="BX843" s="230"/>
      <c r="BY843" s="230"/>
      <c r="BZ843" s="230"/>
      <c r="CA843" s="230"/>
      <c r="CB843" s="230"/>
      <c r="CC843" s="230"/>
      <c r="CD843" s="232"/>
      <c r="CE843" s="232"/>
      <c r="CF843" s="232"/>
      <c r="CG843" s="232"/>
      <c r="CH843" s="232"/>
      <c r="CI843" s="226"/>
      <c r="CJ843" s="228"/>
      <c r="EC843" s="138"/>
      <c r="ED843" s="138"/>
      <c r="EE843" s="138"/>
      <c r="EF843" s="138"/>
      <c r="EG843" s="138"/>
    </row>
    <row r="844" spans="3:137" ht="14.25" customHeight="1" x14ac:dyDescent="0.45">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225"/>
      <c r="AS844" s="226"/>
      <c r="AT844" s="226"/>
      <c r="AU844" s="226"/>
      <c r="AV844" s="783" t="s">
        <v>400</v>
      </c>
      <c r="AW844" s="783"/>
      <c r="AX844" s="783"/>
      <c r="AY844" s="783"/>
      <c r="AZ844" s="783"/>
      <c r="BA844" s="783"/>
      <c r="BB844" s="783"/>
      <c r="BC844" s="783"/>
      <c r="BD844" s="783"/>
      <c r="BE844" s="783"/>
      <c r="BF844" s="783"/>
      <c r="BG844" s="783"/>
      <c r="BH844" s="783"/>
      <c r="BI844" s="783"/>
      <c r="BJ844" s="783"/>
      <c r="BK844" s="783"/>
      <c r="BL844" s="783"/>
      <c r="BM844" s="783"/>
      <c r="BN844" s="232"/>
      <c r="BO844" s="232"/>
      <c r="BP844" s="232"/>
      <c r="BQ844" s="232"/>
      <c r="BR844" s="232"/>
      <c r="BS844" s="794">
        <v>17</v>
      </c>
      <c r="BT844" s="794"/>
      <c r="BU844" s="794"/>
      <c r="BV844" s="794"/>
      <c r="BW844" s="794"/>
      <c r="BX844" s="794"/>
      <c r="BY844" s="794"/>
      <c r="BZ844" s="794"/>
      <c r="CA844" s="794"/>
      <c r="CB844" s="794"/>
      <c r="CC844" s="794"/>
      <c r="CD844" s="230"/>
      <c r="CE844" s="230"/>
      <c r="CF844" s="230"/>
      <c r="CG844" s="230"/>
      <c r="CH844" s="230"/>
      <c r="CI844" s="226"/>
      <c r="CJ844" s="228"/>
      <c r="EC844" s="138"/>
      <c r="ED844" s="138"/>
      <c r="EE844" s="138"/>
      <c r="EF844" s="138"/>
      <c r="EG844" s="138"/>
    </row>
    <row r="845" spans="3:137" ht="14.25" customHeight="1" x14ac:dyDescent="0.45">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225"/>
      <c r="AS845" s="226"/>
      <c r="AT845" s="226"/>
      <c r="AU845" s="226"/>
      <c r="AV845" s="231"/>
      <c r="AW845" s="231"/>
      <c r="AX845" s="231"/>
      <c r="AY845" s="231"/>
      <c r="AZ845" s="231"/>
      <c r="BA845" s="231"/>
      <c r="BB845" s="231"/>
      <c r="BC845" s="231"/>
      <c r="BD845" s="231"/>
      <c r="BE845" s="231"/>
      <c r="BF845" s="231"/>
      <c r="BG845" s="231"/>
      <c r="BH845" s="226"/>
      <c r="BI845" s="226"/>
      <c r="BJ845" s="230"/>
      <c r="BK845" s="230"/>
      <c r="BL845" s="230"/>
      <c r="BM845" s="230"/>
      <c r="BN845" s="230"/>
      <c r="BO845" s="230"/>
      <c r="BP845" s="230"/>
      <c r="BQ845" s="230"/>
      <c r="BR845" s="230"/>
      <c r="BS845" s="230"/>
      <c r="BT845" s="230"/>
      <c r="BU845" s="230"/>
      <c r="BV845" s="230"/>
      <c r="BW845" s="230"/>
      <c r="BX845" s="230"/>
      <c r="BY845" s="230"/>
      <c r="BZ845" s="230"/>
      <c r="CA845" s="230"/>
      <c r="CB845" s="230"/>
      <c r="CC845" s="230"/>
      <c r="CD845" s="233"/>
      <c r="CE845" s="233"/>
      <c r="CF845" s="233"/>
      <c r="CG845" s="233"/>
      <c r="CH845" s="233"/>
      <c r="CI845" s="226"/>
      <c r="CJ845" s="228"/>
      <c r="EC845" s="138"/>
      <c r="ED845" s="138"/>
      <c r="EE845" s="138"/>
      <c r="EF845" s="138"/>
      <c r="EG845" s="138"/>
    </row>
    <row r="846" spans="3:137" ht="14.25" customHeight="1" x14ac:dyDescent="0.45">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225"/>
      <c r="AS846" s="226"/>
      <c r="AT846" s="226"/>
      <c r="AU846" s="226"/>
      <c r="AV846" s="764" t="s">
        <v>401</v>
      </c>
      <c r="AW846" s="764"/>
      <c r="AX846" s="764"/>
      <c r="AY846" s="764"/>
      <c r="AZ846" s="764"/>
      <c r="BA846" s="764"/>
      <c r="BB846" s="764"/>
      <c r="BC846" s="764"/>
      <c r="BD846" s="764"/>
      <c r="BE846" s="764"/>
      <c r="BF846" s="764"/>
      <c r="BG846" s="764"/>
      <c r="BH846" s="764"/>
      <c r="BI846" s="764"/>
      <c r="BJ846" s="764"/>
      <c r="BK846" s="764"/>
      <c r="BL846" s="764"/>
      <c r="BM846" s="764"/>
      <c r="BN846" s="233"/>
      <c r="BO846" s="233"/>
      <c r="BP846" s="233"/>
      <c r="BQ846" s="233"/>
      <c r="BR846" s="233"/>
      <c r="BS846" s="765">
        <v>13</v>
      </c>
      <c r="BT846" s="765"/>
      <c r="BU846" s="765"/>
      <c r="BV846" s="765"/>
      <c r="BW846" s="765"/>
      <c r="BX846" s="765"/>
      <c r="BY846" s="765"/>
      <c r="BZ846" s="765"/>
      <c r="CA846" s="765"/>
      <c r="CB846" s="765"/>
      <c r="CC846" s="765"/>
      <c r="CD846" s="230"/>
      <c r="CE846" s="230"/>
      <c r="CF846" s="230"/>
      <c r="CG846" s="230"/>
      <c r="CH846" s="230"/>
      <c r="CI846" s="226"/>
      <c r="CJ846" s="228"/>
    </row>
    <row r="847" spans="3:137" ht="14.25" customHeight="1" x14ac:dyDescent="0.45">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225"/>
      <c r="AS847" s="226"/>
      <c r="AT847" s="226"/>
      <c r="AU847" s="226"/>
      <c r="AV847" s="231"/>
      <c r="AW847" s="231"/>
      <c r="AX847" s="231"/>
      <c r="AY847" s="231"/>
      <c r="AZ847" s="231"/>
      <c r="BA847" s="231"/>
      <c r="BB847" s="231"/>
      <c r="BC847" s="231"/>
      <c r="BD847" s="231"/>
      <c r="BE847" s="231"/>
      <c r="BF847" s="231"/>
      <c r="BG847" s="231"/>
      <c r="BH847" s="226"/>
      <c r="BI847" s="226"/>
      <c r="BJ847" s="230"/>
      <c r="BK847" s="230"/>
      <c r="BL847" s="230"/>
      <c r="BM847" s="230"/>
      <c r="BN847" s="230"/>
      <c r="BO847" s="230"/>
      <c r="BP847" s="230"/>
      <c r="BQ847" s="230"/>
      <c r="BR847" s="230"/>
      <c r="BS847" s="230"/>
      <c r="BT847" s="230"/>
      <c r="BU847" s="230"/>
      <c r="BV847" s="230"/>
      <c r="BW847" s="230"/>
      <c r="BX847" s="230"/>
      <c r="BY847" s="230"/>
      <c r="BZ847" s="230"/>
      <c r="CA847" s="230"/>
      <c r="CB847" s="230"/>
      <c r="CC847" s="230"/>
      <c r="CD847" s="234"/>
      <c r="CE847" s="234"/>
      <c r="CF847" s="234"/>
      <c r="CG847" s="234"/>
      <c r="CH847" s="234"/>
      <c r="CI847" s="226"/>
      <c r="CJ847" s="228"/>
    </row>
    <row r="848" spans="3:137" ht="14.25" customHeight="1" x14ac:dyDescent="0.35">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225"/>
      <c r="AS848" s="226"/>
      <c r="AT848" s="226"/>
      <c r="AU848" s="231"/>
      <c r="AV848" s="766" t="s">
        <v>402</v>
      </c>
      <c r="AW848" s="766"/>
      <c r="AX848" s="766"/>
      <c r="AY848" s="766"/>
      <c r="AZ848" s="766"/>
      <c r="BA848" s="766"/>
      <c r="BB848" s="766"/>
      <c r="BC848" s="766"/>
      <c r="BD848" s="766"/>
      <c r="BE848" s="766"/>
      <c r="BF848" s="766"/>
      <c r="BG848" s="766"/>
      <c r="BH848" s="766"/>
      <c r="BI848" s="766"/>
      <c r="BJ848" s="766"/>
      <c r="BK848" s="766"/>
      <c r="BL848" s="766"/>
      <c r="BM848" s="766"/>
      <c r="BN848" s="234"/>
      <c r="BO848" s="234"/>
      <c r="BP848" s="234"/>
      <c r="BQ848" s="234"/>
      <c r="BR848" s="234"/>
      <c r="BS848" s="761">
        <v>3</v>
      </c>
      <c r="BT848" s="761"/>
      <c r="BU848" s="761"/>
      <c r="BV848" s="761"/>
      <c r="BW848" s="761"/>
      <c r="BX848" s="761"/>
      <c r="BY848" s="761"/>
      <c r="BZ848" s="761"/>
      <c r="CA848" s="761"/>
      <c r="CB848" s="761"/>
      <c r="CC848" s="761"/>
      <c r="CD848" s="235"/>
      <c r="CE848" s="235"/>
      <c r="CF848" s="235"/>
      <c r="CG848" s="235"/>
      <c r="CH848" s="235"/>
      <c r="CI848" s="226"/>
      <c r="CJ848" s="228"/>
    </row>
    <row r="849" spans="1:88" ht="14.25" customHeight="1" x14ac:dyDescent="0.45">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225"/>
      <c r="AS849" s="226"/>
      <c r="AT849" s="226"/>
      <c r="AU849" s="236"/>
      <c r="AV849" s="236"/>
      <c r="AW849" s="236"/>
      <c r="AX849" s="236"/>
      <c r="AY849" s="236"/>
      <c r="AZ849" s="236"/>
      <c r="BA849" s="236"/>
      <c r="BB849" s="236"/>
      <c r="BC849" s="236"/>
      <c r="BD849" s="236"/>
      <c r="BE849" s="236"/>
      <c r="BF849" s="236"/>
      <c r="BG849" s="237"/>
      <c r="BH849" s="237"/>
      <c r="BI849" s="238"/>
      <c r="BJ849" s="238"/>
      <c r="BK849" s="238"/>
      <c r="BL849" s="238"/>
      <c r="BM849" s="238"/>
      <c r="BN849" s="238"/>
      <c r="BO849" s="238"/>
      <c r="BP849" s="238"/>
      <c r="BQ849" s="238"/>
      <c r="BR849" s="238"/>
      <c r="BS849" s="238"/>
      <c r="BT849" s="239"/>
      <c r="BU849" s="239"/>
      <c r="BV849" s="239"/>
      <c r="BW849" s="239"/>
      <c r="BX849" s="238"/>
      <c r="BY849" s="238"/>
      <c r="BZ849" s="238"/>
      <c r="CA849" s="238"/>
      <c r="CB849" s="238"/>
      <c r="CC849" s="238"/>
      <c r="CD849" s="238"/>
      <c r="CE849" s="238"/>
      <c r="CF849" s="238"/>
      <c r="CG849" s="238"/>
      <c r="CH849" s="238"/>
      <c r="CI849" s="226"/>
      <c r="CJ849" s="228"/>
    </row>
    <row r="850" spans="1:88" ht="14.25" customHeight="1" x14ac:dyDescent="0.35">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225"/>
      <c r="AS850" s="226"/>
      <c r="AT850" s="226"/>
      <c r="AU850" s="226"/>
      <c r="AV850" s="226"/>
      <c r="AW850" s="226"/>
      <c r="AX850" s="226"/>
      <c r="AY850" s="226"/>
      <c r="AZ850" s="226"/>
      <c r="BA850" s="226"/>
      <c r="BB850" s="226"/>
      <c r="BC850" s="226"/>
      <c r="BD850" s="226"/>
      <c r="BE850" s="226"/>
      <c r="BF850" s="226"/>
      <c r="BG850" s="226"/>
      <c r="BH850" s="226"/>
      <c r="BI850" s="226"/>
      <c r="BJ850" s="226"/>
      <c r="BK850" s="226"/>
      <c r="BL850" s="226"/>
      <c r="BM850" s="226"/>
      <c r="BN850" s="226"/>
      <c r="BO850" s="226"/>
      <c r="BP850" s="226"/>
      <c r="BQ850" s="226"/>
      <c r="BR850" s="226"/>
      <c r="BS850" s="226"/>
      <c r="BT850" s="226"/>
      <c r="BU850" s="226"/>
      <c r="BV850" s="226"/>
      <c r="BW850" s="226"/>
      <c r="BX850" s="226"/>
      <c r="BY850" s="226"/>
      <c r="BZ850" s="226"/>
      <c r="CA850" s="226"/>
      <c r="CB850" s="226"/>
      <c r="CC850" s="226"/>
      <c r="CD850" s="226"/>
      <c r="CE850" s="226"/>
      <c r="CF850" s="226"/>
      <c r="CG850" s="226"/>
      <c r="CH850" s="226"/>
      <c r="CI850" s="226"/>
      <c r="CJ850" s="228"/>
    </row>
    <row r="851" spans="1:88" ht="14.25" customHeight="1" x14ac:dyDescent="0.35">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240"/>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2"/>
    </row>
    <row r="852" spans="1:88" ht="14.25" customHeight="1" x14ac:dyDescent="0.35">
      <c r="C852" s="109"/>
      <c r="D852" s="303" t="s">
        <v>919</v>
      </c>
      <c r="E852" s="303"/>
      <c r="F852" s="303"/>
      <c r="G852" s="303"/>
      <c r="H852" s="303"/>
      <c r="I852" s="303"/>
      <c r="J852" s="303"/>
      <c r="K852" s="303"/>
      <c r="L852" s="303"/>
      <c r="M852" s="303"/>
      <c r="N852" s="303"/>
      <c r="O852" s="303"/>
      <c r="P852" s="303"/>
      <c r="Q852" s="303"/>
      <c r="R852" s="303"/>
      <c r="S852" s="303"/>
      <c r="T852" s="111"/>
      <c r="U852" s="111"/>
      <c r="V852" s="111"/>
      <c r="W852" s="111"/>
      <c r="X852" s="111"/>
      <c r="Y852" s="111"/>
      <c r="Z852" s="111"/>
      <c r="AA852" s="111"/>
      <c r="AB852" s="111"/>
      <c r="AC852" s="111"/>
      <c r="AD852" s="111"/>
      <c r="AE852" s="111"/>
      <c r="AF852" s="111"/>
      <c r="AG852" s="111"/>
      <c r="AH852" s="111"/>
      <c r="AI852" s="111"/>
      <c r="AJ852" s="111"/>
      <c r="AK852" s="111"/>
      <c r="AL852" s="111"/>
      <c r="AM852" s="111"/>
      <c r="AN852" s="111"/>
      <c r="AO852" s="111"/>
      <c r="AP852" s="111"/>
      <c r="AQ852" s="109"/>
      <c r="AR852" s="762" t="s">
        <v>920</v>
      </c>
      <c r="AS852" s="762"/>
      <c r="AT852" s="762"/>
      <c r="AU852" s="762"/>
      <c r="AV852" s="762"/>
      <c r="AW852" s="762"/>
      <c r="AX852" s="762"/>
      <c r="AY852" s="762"/>
      <c r="AZ852" s="762"/>
      <c r="BA852" s="762"/>
      <c r="BB852" s="762"/>
      <c r="BC852" s="762"/>
      <c r="BD852" s="762"/>
      <c r="BE852" s="762"/>
      <c r="BF852" s="762"/>
      <c r="BG852" s="762"/>
      <c r="BH852" s="762"/>
      <c r="BI852" s="762"/>
      <c r="BJ852" s="762"/>
      <c r="BK852" s="762"/>
      <c r="BL852" s="762"/>
      <c r="BM852" s="762"/>
      <c r="BN852" s="762"/>
      <c r="BO852" s="762"/>
      <c r="BP852" s="762"/>
      <c r="BQ852" s="762"/>
      <c r="BR852" s="762"/>
      <c r="BS852" s="762"/>
      <c r="BT852" s="762"/>
      <c r="BU852" s="762"/>
      <c r="BV852" s="762"/>
      <c r="BW852" s="762"/>
      <c r="BX852" s="762"/>
      <c r="BY852" s="762"/>
      <c r="BZ852" s="762"/>
      <c r="CA852" s="762"/>
      <c r="CB852" s="762"/>
      <c r="CC852" s="762"/>
      <c r="CD852" s="762"/>
      <c r="CE852" s="762"/>
      <c r="CF852" s="762"/>
      <c r="CG852" s="762"/>
      <c r="CH852" s="762"/>
      <c r="CI852" s="109"/>
      <c r="CJ852" s="109"/>
    </row>
    <row r="853" spans="1:88" ht="14.25" customHeight="1" x14ac:dyDescent="0.35"/>
    <row r="854" spans="1:88" ht="14.25" customHeight="1" x14ac:dyDescent="0.35"/>
    <row r="855" spans="1:88" ht="14.25" customHeight="1" x14ac:dyDescent="0.35">
      <c r="A855" s="99"/>
      <c r="B855" s="99"/>
      <c r="C855" s="99"/>
      <c r="D855" s="99"/>
      <c r="E855" s="99"/>
      <c r="F855" s="99"/>
      <c r="G855" s="99"/>
      <c r="H855" s="99"/>
      <c r="I855" s="99"/>
      <c r="J855" s="99"/>
      <c r="K855" s="99"/>
      <c r="L855" s="99"/>
      <c r="M855" s="99"/>
      <c r="N855" s="99"/>
      <c r="O855" s="99"/>
      <c r="P855" s="99"/>
      <c r="Q855" s="99"/>
      <c r="R855" s="99"/>
      <c r="S855" s="99"/>
      <c r="T855" s="99"/>
      <c r="U855" s="99"/>
      <c r="V855" s="99"/>
      <c r="W855" s="99"/>
      <c r="X855" s="99"/>
      <c r="Y855" s="99"/>
      <c r="Z855" s="99"/>
      <c r="AA855" s="99"/>
      <c r="AB855" s="99"/>
      <c r="AC855" s="99"/>
      <c r="AD855" s="99"/>
      <c r="AE855" s="99"/>
      <c r="AF855" s="99"/>
      <c r="AG855" s="99"/>
      <c r="AH855" s="99"/>
      <c r="AI855" s="99"/>
      <c r="AJ855" s="99"/>
      <c r="AK855" s="99"/>
      <c r="AL855" s="99"/>
      <c r="AM855" s="99"/>
      <c r="AN855" s="99"/>
      <c r="AO855" s="99"/>
      <c r="AP855" s="99"/>
      <c r="AQ855" s="99"/>
      <c r="AR855" s="99"/>
      <c r="AS855" s="99"/>
      <c r="AT855" s="99"/>
      <c r="AU855" s="99"/>
      <c r="AV855" s="99"/>
      <c r="AW855" s="99"/>
      <c r="AX855" s="99"/>
      <c r="AY855" s="99"/>
      <c r="AZ855" s="99"/>
      <c r="BA855" s="99"/>
      <c r="BB855" s="99"/>
      <c r="BC855" s="99"/>
      <c r="BD855" s="99"/>
      <c r="BE855" s="99"/>
      <c r="BF855" s="99"/>
      <c r="BG855" s="99"/>
      <c r="BH855" s="99"/>
      <c r="BI855" s="99"/>
      <c r="BJ855" s="99"/>
      <c r="BK855" s="99"/>
      <c r="BL855" s="99"/>
      <c r="BM855" s="99"/>
      <c r="BN855" s="99"/>
      <c r="BO855" s="99"/>
      <c r="BP855" s="99"/>
      <c r="BQ855" s="99"/>
      <c r="BR855" s="99"/>
      <c r="BS855" s="99"/>
      <c r="BT855" s="99"/>
      <c r="BU855" s="99"/>
      <c r="BV855" s="99"/>
      <c r="BW855" s="99"/>
      <c r="BX855" s="99"/>
      <c r="BY855" s="99"/>
      <c r="BZ855" s="99"/>
      <c r="CA855" s="99"/>
      <c r="CB855" s="99"/>
      <c r="CC855" s="99"/>
      <c r="CD855" s="99"/>
      <c r="CE855" s="99"/>
      <c r="CF855" s="99"/>
      <c r="CG855" s="99"/>
      <c r="CH855" s="99"/>
      <c r="CI855" s="99"/>
      <c r="CJ855" s="99"/>
    </row>
    <row r="856" spans="1:88" ht="14.25" customHeight="1" x14ac:dyDescent="0.35">
      <c r="A856" s="99"/>
      <c r="B856" s="99"/>
      <c r="C856" s="99"/>
      <c r="D856" s="99"/>
      <c r="E856" s="99"/>
      <c r="F856" s="99"/>
      <c r="G856" s="99"/>
      <c r="H856" s="99"/>
      <c r="I856" s="99"/>
      <c r="J856" s="99"/>
      <c r="K856" s="99"/>
      <c r="L856" s="99"/>
      <c r="M856" s="99"/>
      <c r="N856" s="99"/>
      <c r="O856" s="99"/>
      <c r="P856" s="99"/>
      <c r="Q856" s="99"/>
      <c r="R856" s="99"/>
      <c r="S856" s="99"/>
      <c r="T856" s="99"/>
      <c r="U856" s="99"/>
      <c r="V856" s="99"/>
      <c r="W856" s="99"/>
      <c r="X856" s="99"/>
      <c r="Y856" s="99"/>
      <c r="Z856" s="99"/>
      <c r="AA856" s="99"/>
      <c r="AB856" s="99"/>
      <c r="AC856" s="99"/>
      <c r="AD856" s="99"/>
      <c r="AE856" s="99"/>
      <c r="AF856" s="99"/>
      <c r="AG856" s="99"/>
      <c r="AH856" s="99"/>
      <c r="AI856" s="99"/>
      <c r="AJ856" s="99"/>
      <c r="AK856" s="99"/>
      <c r="AL856" s="99"/>
      <c r="AM856" s="99"/>
      <c r="AN856" s="99"/>
      <c r="AO856" s="99"/>
      <c r="AP856" s="99"/>
      <c r="AQ856" s="99"/>
      <c r="AR856" s="99"/>
      <c r="AS856" s="99"/>
      <c r="AT856" s="99"/>
      <c r="AU856" s="99"/>
      <c r="AV856" s="99"/>
      <c r="AW856" s="99"/>
      <c r="AX856" s="99"/>
      <c r="AY856" s="99"/>
      <c r="AZ856" s="99"/>
      <c r="BA856" s="99"/>
      <c r="BB856" s="99"/>
      <c r="BC856" s="99"/>
      <c r="BD856" s="99"/>
      <c r="BE856" s="99"/>
      <c r="BF856" s="99"/>
      <c r="BG856" s="99"/>
      <c r="BH856" s="99"/>
      <c r="BI856" s="99"/>
      <c r="BJ856" s="99"/>
      <c r="BK856" s="99"/>
      <c r="BL856" s="99"/>
      <c r="BM856" s="99"/>
      <c r="BN856" s="99"/>
      <c r="BO856" s="99"/>
      <c r="BP856" s="99"/>
      <c r="BQ856" s="99"/>
      <c r="BR856" s="99"/>
      <c r="BS856" s="99"/>
      <c r="BT856" s="99"/>
      <c r="BU856" s="99"/>
      <c r="BV856" s="99"/>
      <c r="BW856" s="99"/>
      <c r="BX856" s="99"/>
      <c r="BY856" s="99"/>
      <c r="BZ856" s="99"/>
      <c r="CA856" s="99"/>
      <c r="CB856" s="99"/>
      <c r="CC856" s="99"/>
      <c r="CD856" s="99"/>
      <c r="CE856" s="99"/>
      <c r="CF856" s="99"/>
      <c r="CG856" s="99"/>
      <c r="CH856" s="99"/>
      <c r="CI856" s="99"/>
      <c r="CJ856" s="99"/>
    </row>
    <row r="857" spans="1:88" ht="14.25" customHeight="1" x14ac:dyDescent="0.35"/>
    <row r="858" spans="1:88" ht="14.25" customHeight="1" x14ac:dyDescent="0.35">
      <c r="D858" s="81" t="s">
        <v>404</v>
      </c>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c r="AP858" s="81"/>
      <c r="AR858" s="781" t="s">
        <v>423</v>
      </c>
      <c r="AS858" s="781"/>
      <c r="AT858" s="781"/>
      <c r="AU858" s="781"/>
      <c r="AV858" s="781"/>
      <c r="AW858" s="781"/>
      <c r="AX858" s="781"/>
      <c r="AY858" s="781"/>
      <c r="AZ858" s="781"/>
      <c r="BA858" s="781"/>
      <c r="BB858" s="781"/>
      <c r="BC858" s="781"/>
      <c r="BD858" s="781"/>
      <c r="BE858" s="781"/>
      <c r="BF858" s="781"/>
      <c r="BG858" s="781"/>
      <c r="BH858" s="781"/>
      <c r="BI858" s="781"/>
      <c r="BJ858" s="781"/>
      <c r="BK858" s="781"/>
      <c r="BL858" s="781"/>
      <c r="BM858" s="781"/>
      <c r="BN858" s="781"/>
      <c r="BO858" s="781"/>
      <c r="BP858" s="781"/>
      <c r="BQ858" s="781"/>
      <c r="BR858" s="781"/>
      <c r="BS858" s="781"/>
      <c r="BT858" s="781"/>
      <c r="BU858" s="781"/>
      <c r="BV858" s="781"/>
      <c r="BW858" s="781"/>
      <c r="BX858" s="781"/>
      <c r="BY858" s="781"/>
      <c r="BZ858" s="781"/>
      <c r="CA858" s="781"/>
      <c r="CB858" s="781"/>
      <c r="CC858" s="781"/>
      <c r="CD858" s="781"/>
      <c r="CE858" s="781"/>
      <c r="CF858" s="781"/>
      <c r="CG858" s="781"/>
      <c r="CH858" s="781"/>
      <c r="CI858" s="781"/>
      <c r="CJ858" s="781"/>
    </row>
    <row r="859" spans="1:88" ht="14.25" customHeight="1" x14ac:dyDescent="0.35">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R859" s="781"/>
      <c r="AS859" s="781"/>
      <c r="AT859" s="781"/>
      <c r="AU859" s="781"/>
      <c r="AV859" s="781"/>
      <c r="AW859" s="781"/>
      <c r="AX859" s="781"/>
      <c r="AY859" s="781"/>
      <c r="AZ859" s="781"/>
      <c r="BA859" s="781"/>
      <c r="BB859" s="781"/>
      <c r="BC859" s="781"/>
      <c r="BD859" s="781"/>
      <c r="BE859" s="781"/>
      <c r="BF859" s="781"/>
      <c r="BG859" s="781"/>
      <c r="BH859" s="781"/>
      <c r="BI859" s="781"/>
      <c r="BJ859" s="781"/>
      <c r="BK859" s="781"/>
      <c r="BL859" s="781"/>
      <c r="BM859" s="781"/>
      <c r="BN859" s="781"/>
      <c r="BO859" s="781"/>
      <c r="BP859" s="781"/>
      <c r="BQ859" s="781"/>
      <c r="BR859" s="781"/>
      <c r="BS859" s="781"/>
      <c r="BT859" s="781"/>
      <c r="BU859" s="781"/>
      <c r="BV859" s="781"/>
      <c r="BW859" s="781"/>
      <c r="BX859" s="781"/>
      <c r="BY859" s="781"/>
      <c r="BZ859" s="781"/>
      <c r="CA859" s="781"/>
      <c r="CB859" s="781"/>
      <c r="CC859" s="781"/>
      <c r="CD859" s="781"/>
      <c r="CE859" s="781"/>
      <c r="CF859" s="781"/>
      <c r="CG859" s="781"/>
      <c r="CH859" s="781"/>
      <c r="CI859" s="781"/>
      <c r="CJ859" s="781"/>
    </row>
    <row r="860" spans="1:88" ht="14.25" customHeight="1" x14ac:dyDescent="0.35"/>
    <row r="861" spans="1:88" ht="14.25" customHeight="1" x14ac:dyDescent="0.35">
      <c r="D861" s="290" t="s">
        <v>405</v>
      </c>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90"/>
      <c r="AE861" s="290"/>
      <c r="AF861" s="290"/>
      <c r="AG861" s="290"/>
      <c r="AH861" s="290"/>
      <c r="AI861" s="290"/>
      <c r="AJ861" s="290"/>
      <c r="AK861" s="290"/>
      <c r="AL861" s="290"/>
      <c r="AM861" s="290"/>
      <c r="AN861" s="290"/>
      <c r="AO861" s="290"/>
      <c r="AP861" s="90"/>
      <c r="AR861" s="530" t="s">
        <v>424</v>
      </c>
      <c r="AS861" s="530"/>
      <c r="AT861" s="530"/>
      <c r="AU861" s="530"/>
      <c r="AV861" s="530"/>
      <c r="AW861" s="530"/>
      <c r="AX861" s="530"/>
      <c r="AY861" s="530"/>
      <c r="AZ861" s="530"/>
      <c r="BA861" s="530"/>
      <c r="BB861" s="530"/>
      <c r="BC861" s="530"/>
      <c r="BD861" s="530"/>
      <c r="BE861" s="530"/>
      <c r="BF861" s="530"/>
      <c r="BG861" s="530"/>
      <c r="BH861" s="530"/>
      <c r="BI861" s="530"/>
      <c r="BJ861" s="530"/>
      <c r="BK861" s="530"/>
      <c r="BL861" s="530"/>
      <c r="BM861" s="530"/>
      <c r="BN861" s="530"/>
      <c r="BO861" s="530"/>
      <c r="BP861" s="530"/>
      <c r="BQ861" s="530"/>
      <c r="BR861" s="530"/>
      <c r="BS861" s="530"/>
      <c r="BT861" s="530"/>
      <c r="BU861" s="530"/>
      <c r="BV861" s="530"/>
      <c r="BW861" s="530"/>
      <c r="BX861" s="530"/>
      <c r="BY861" s="530"/>
      <c r="BZ861" s="530"/>
      <c r="CA861" s="530"/>
      <c r="CB861" s="530"/>
      <c r="CC861" s="530"/>
      <c r="CD861" s="530"/>
      <c r="CE861" s="530"/>
      <c r="CF861" s="530"/>
      <c r="CG861" s="530"/>
      <c r="CH861" s="530"/>
      <c r="CI861" s="530"/>
      <c r="CJ861" s="530"/>
    </row>
    <row r="862" spans="1:88" ht="14.25" customHeight="1" x14ac:dyDescent="0.35">
      <c r="D862" s="93"/>
      <c r="E862" s="93"/>
      <c r="F862" s="93"/>
      <c r="G862" s="93"/>
      <c r="H862" s="93"/>
      <c r="I862" s="93"/>
      <c r="J862" s="93"/>
      <c r="K862" s="93"/>
      <c r="L862" s="93"/>
      <c r="M862" s="93"/>
      <c r="N862" s="93"/>
      <c r="O862" s="93"/>
      <c r="P862" s="93"/>
      <c r="Q862" s="93"/>
      <c r="R862" s="93"/>
      <c r="S862" s="93"/>
      <c r="T862" s="93"/>
      <c r="U862" s="93"/>
      <c r="V862" s="93"/>
      <c r="W862" s="93"/>
      <c r="X862" s="93"/>
      <c r="Y862" s="93"/>
      <c r="Z862" s="93"/>
      <c r="AA862" s="93"/>
      <c r="AB862" s="93"/>
      <c r="AC862" s="93"/>
      <c r="AD862" s="93"/>
      <c r="AE862" s="93"/>
      <c r="AF862" s="93"/>
      <c r="AG862" s="93"/>
      <c r="AH862" s="93"/>
      <c r="AI862" s="93"/>
      <c r="AJ862" s="93"/>
      <c r="AK862" s="93"/>
      <c r="AL862" s="93"/>
      <c r="AM862" s="93"/>
      <c r="AN862" s="93"/>
      <c r="AO862" s="93"/>
      <c r="AP862" s="93"/>
      <c r="AR862" s="531"/>
      <c r="AS862" s="531"/>
      <c r="AT862" s="531"/>
      <c r="AU862" s="531"/>
      <c r="AV862" s="531"/>
      <c r="AW862" s="531"/>
      <c r="AX862" s="531"/>
      <c r="AY862" s="531"/>
      <c r="AZ862" s="531"/>
      <c r="BA862" s="531"/>
      <c r="BB862" s="531"/>
      <c r="BC862" s="531"/>
      <c r="BD862" s="531"/>
      <c r="BE862" s="531"/>
      <c r="BF862" s="531"/>
      <c r="BG862" s="531"/>
      <c r="BH862" s="531"/>
      <c r="BI862" s="531"/>
      <c r="BJ862" s="531"/>
      <c r="BK862" s="531"/>
      <c r="BL862" s="531"/>
      <c r="BM862" s="531"/>
      <c r="BN862" s="531"/>
      <c r="BO862" s="531"/>
      <c r="BP862" s="531"/>
      <c r="BQ862" s="531"/>
      <c r="BR862" s="531"/>
      <c r="BS862" s="531"/>
      <c r="BT862" s="531"/>
      <c r="BU862" s="531"/>
      <c r="BV862" s="531"/>
      <c r="BW862" s="531"/>
      <c r="BX862" s="531"/>
      <c r="BY862" s="531"/>
      <c r="BZ862" s="531"/>
      <c r="CA862" s="531"/>
      <c r="CB862" s="531"/>
      <c r="CC862" s="531"/>
      <c r="CD862" s="531"/>
      <c r="CE862" s="531"/>
      <c r="CF862" s="531"/>
      <c r="CG862" s="531"/>
      <c r="CH862" s="531"/>
      <c r="CI862" s="531"/>
      <c r="CJ862" s="531"/>
    </row>
    <row r="863" spans="1:88" ht="14.25" customHeight="1" x14ac:dyDescent="0.35">
      <c r="D863" s="551" t="s">
        <v>410</v>
      </c>
      <c r="E863" s="552"/>
      <c r="F863" s="552"/>
      <c r="G863" s="552"/>
      <c r="H863" s="552"/>
      <c r="I863" s="552"/>
      <c r="J863" s="552"/>
      <c r="K863" s="552"/>
      <c r="L863" s="552"/>
      <c r="M863" s="552"/>
      <c r="N863" s="552"/>
      <c r="O863" s="552"/>
      <c r="P863" s="552"/>
      <c r="Q863" s="552"/>
      <c r="R863" s="552"/>
      <c r="S863" s="552"/>
      <c r="T863" s="552"/>
      <c r="U863" s="552"/>
      <c r="V863" s="552"/>
      <c r="W863" s="552"/>
      <c r="X863" s="552"/>
      <c r="Y863" s="552"/>
      <c r="Z863" s="552"/>
      <c r="AA863" s="552"/>
      <c r="AB863" s="552"/>
      <c r="AC863" s="552"/>
      <c r="AD863" s="552"/>
      <c r="AE863" s="552"/>
      <c r="AF863" s="552"/>
      <c r="AG863" s="552"/>
      <c r="AH863" s="552"/>
      <c r="AI863" s="552"/>
      <c r="AJ863" s="552"/>
      <c r="AK863" s="552"/>
      <c r="AL863" s="552"/>
      <c r="AM863" s="552"/>
      <c r="AN863" s="552"/>
      <c r="AO863" s="552"/>
      <c r="AP863" s="552"/>
      <c r="AR863" s="674" t="s">
        <v>425</v>
      </c>
      <c r="AS863" s="675"/>
      <c r="AT863" s="675"/>
      <c r="AU863" s="675"/>
      <c r="AV863" s="675"/>
      <c r="AW863" s="675"/>
      <c r="AX863" s="675"/>
      <c r="AY863" s="675"/>
      <c r="AZ863" s="675"/>
      <c r="BA863" s="676"/>
      <c r="BB863" s="674" t="s">
        <v>426</v>
      </c>
      <c r="BC863" s="675"/>
      <c r="BD863" s="675"/>
      <c r="BE863" s="675"/>
      <c r="BF863" s="675"/>
      <c r="BG863" s="675"/>
      <c r="BH863" s="675"/>
      <c r="BI863" s="675"/>
      <c r="BJ863" s="675"/>
      <c r="BK863" s="675"/>
      <c r="BL863" s="675"/>
      <c r="BM863" s="675"/>
      <c r="BN863" s="676"/>
      <c r="BO863" s="451" t="s">
        <v>427</v>
      </c>
      <c r="BP863" s="451"/>
      <c r="BQ863" s="451"/>
      <c r="BR863" s="451"/>
      <c r="BS863" s="451"/>
      <c r="BT863" s="451"/>
      <c r="BU863" s="451"/>
      <c r="BV863" s="451"/>
      <c r="BW863" s="451"/>
      <c r="BX863" s="451"/>
      <c r="BY863" s="451"/>
      <c r="BZ863" s="451" t="s">
        <v>428</v>
      </c>
      <c r="CA863" s="451"/>
      <c r="CB863" s="451"/>
      <c r="CC863" s="451"/>
      <c r="CD863" s="451"/>
      <c r="CE863" s="451"/>
      <c r="CF863" s="451"/>
      <c r="CG863" s="451"/>
      <c r="CH863" s="451"/>
      <c r="CI863" s="451"/>
      <c r="CJ863" s="451"/>
    </row>
    <row r="864" spans="1:88" ht="14.25" customHeight="1" x14ac:dyDescent="0.35">
      <c r="D864" s="551" t="s">
        <v>406</v>
      </c>
      <c r="E864" s="552"/>
      <c r="F864" s="552"/>
      <c r="G864" s="552"/>
      <c r="H864" s="306"/>
      <c r="I864" s="306"/>
      <c r="J864" s="306"/>
      <c r="K864" s="307"/>
      <c r="L864" s="396" t="s">
        <v>407</v>
      </c>
      <c r="M864" s="397"/>
      <c r="N864" s="397"/>
      <c r="O864" s="397"/>
      <c r="P864" s="397"/>
      <c r="Q864" s="397"/>
      <c r="R864" s="397"/>
      <c r="S864" s="398"/>
      <c r="T864" s="551" t="s">
        <v>408</v>
      </c>
      <c r="U864" s="552"/>
      <c r="V864" s="552"/>
      <c r="W864" s="552"/>
      <c r="X864" s="552"/>
      <c r="Y864" s="552"/>
      <c r="Z864" s="552"/>
      <c r="AA864" s="552"/>
      <c r="AB864" s="553"/>
      <c r="AC864" s="551" t="s">
        <v>368</v>
      </c>
      <c r="AD864" s="552"/>
      <c r="AE864" s="552"/>
      <c r="AF864" s="552"/>
      <c r="AG864" s="552"/>
      <c r="AH864" s="552"/>
      <c r="AI864" s="552"/>
      <c r="AJ864" s="552"/>
      <c r="AK864" s="553"/>
      <c r="AL864" s="551" t="s">
        <v>409</v>
      </c>
      <c r="AM864" s="552"/>
      <c r="AN864" s="552"/>
      <c r="AO864" s="552"/>
      <c r="AP864" s="552"/>
      <c r="AR864" s="680"/>
      <c r="AS864" s="681"/>
      <c r="AT864" s="681"/>
      <c r="AU864" s="681"/>
      <c r="AV864" s="681"/>
      <c r="AW864" s="681"/>
      <c r="AX864" s="681"/>
      <c r="AY864" s="681"/>
      <c r="AZ864" s="681"/>
      <c r="BA864" s="682"/>
      <c r="BB864" s="680"/>
      <c r="BC864" s="681"/>
      <c r="BD864" s="681"/>
      <c r="BE864" s="681"/>
      <c r="BF864" s="681"/>
      <c r="BG864" s="681"/>
      <c r="BH864" s="681"/>
      <c r="BI864" s="681"/>
      <c r="BJ864" s="681"/>
      <c r="BK864" s="681"/>
      <c r="BL864" s="681"/>
      <c r="BM864" s="681"/>
      <c r="BN864" s="682"/>
      <c r="BO864" s="451"/>
      <c r="BP864" s="451"/>
      <c r="BQ864" s="451"/>
      <c r="BR864" s="451"/>
      <c r="BS864" s="451"/>
      <c r="BT864" s="451"/>
      <c r="BU864" s="451"/>
      <c r="BV864" s="451"/>
      <c r="BW864" s="451"/>
      <c r="BX864" s="451"/>
      <c r="BY864" s="451"/>
      <c r="BZ864" s="451"/>
      <c r="CA864" s="451"/>
      <c r="CB864" s="451"/>
      <c r="CC864" s="451"/>
      <c r="CD864" s="451"/>
      <c r="CE864" s="451"/>
      <c r="CF864" s="451"/>
      <c r="CG864" s="451"/>
      <c r="CH864" s="451"/>
      <c r="CI864" s="451"/>
      <c r="CJ864" s="451"/>
    </row>
    <row r="865" spans="4:88" ht="14.25" customHeight="1" x14ac:dyDescent="0.35">
      <c r="D865" s="551" t="s">
        <v>179</v>
      </c>
      <c r="E865" s="552"/>
      <c r="F865" s="552"/>
      <c r="G865" s="553"/>
      <c r="H865" s="551" t="s">
        <v>120</v>
      </c>
      <c r="I865" s="552"/>
      <c r="J865" s="552"/>
      <c r="K865" s="553"/>
      <c r="L865" s="396" t="s">
        <v>179</v>
      </c>
      <c r="M865" s="397"/>
      <c r="N865" s="397"/>
      <c r="O865" s="398"/>
      <c r="P865" s="396" t="s">
        <v>120</v>
      </c>
      <c r="Q865" s="397"/>
      <c r="R865" s="397"/>
      <c r="S865" s="398"/>
      <c r="T865" s="551" t="s">
        <v>179</v>
      </c>
      <c r="U865" s="552"/>
      <c r="V865" s="552"/>
      <c r="W865" s="553"/>
      <c r="X865" s="551" t="s">
        <v>120</v>
      </c>
      <c r="Y865" s="552"/>
      <c r="Z865" s="552"/>
      <c r="AA865" s="552"/>
      <c r="AB865" s="553"/>
      <c r="AC865" s="551" t="s">
        <v>179</v>
      </c>
      <c r="AD865" s="552"/>
      <c r="AE865" s="552"/>
      <c r="AF865" s="553"/>
      <c r="AG865" s="551" t="s">
        <v>120</v>
      </c>
      <c r="AH865" s="552"/>
      <c r="AI865" s="552"/>
      <c r="AJ865" s="552"/>
      <c r="AK865" s="553"/>
      <c r="AL865" s="551" t="s">
        <v>179</v>
      </c>
      <c r="AM865" s="552"/>
      <c r="AN865" s="552"/>
      <c r="AO865" s="553"/>
      <c r="AP865" s="185" t="s">
        <v>120</v>
      </c>
      <c r="AR865" s="700">
        <v>86000</v>
      </c>
      <c r="AS865" s="471"/>
      <c r="AT865" s="471"/>
      <c r="AU865" s="471"/>
      <c r="AV865" s="471"/>
      <c r="AW865" s="471"/>
      <c r="AX865" s="471"/>
      <c r="AY865" s="471"/>
      <c r="AZ865" s="471"/>
      <c r="BA865" s="471"/>
      <c r="BB865" s="782">
        <v>0.16220000000000001</v>
      </c>
      <c r="BC865" s="782"/>
      <c r="BD865" s="782"/>
      <c r="BE865" s="782"/>
      <c r="BF865" s="782"/>
      <c r="BG865" s="782"/>
      <c r="BH865" s="782"/>
      <c r="BI865" s="782"/>
      <c r="BJ865" s="782"/>
      <c r="BK865" s="782"/>
      <c r="BL865" s="782"/>
      <c r="BM865" s="782"/>
      <c r="BN865" s="782"/>
      <c r="BO865" s="471">
        <v>17031</v>
      </c>
      <c r="BP865" s="471"/>
      <c r="BQ865" s="471"/>
      <c r="BR865" s="471"/>
      <c r="BS865" s="471"/>
      <c r="BT865" s="471"/>
      <c r="BU865" s="471"/>
      <c r="BV865" s="471"/>
      <c r="BW865" s="471"/>
      <c r="BX865" s="471"/>
      <c r="BY865" s="471"/>
      <c r="BZ865" s="471" t="s">
        <v>1034</v>
      </c>
      <c r="CA865" s="471"/>
      <c r="CB865" s="471"/>
      <c r="CC865" s="471"/>
      <c r="CD865" s="471"/>
      <c r="CE865" s="471"/>
      <c r="CF865" s="471"/>
      <c r="CG865" s="471"/>
      <c r="CH865" s="471"/>
      <c r="CI865" s="471"/>
      <c r="CJ865" s="471"/>
    </row>
    <row r="866" spans="4:88" ht="14.25" customHeight="1" x14ac:dyDescent="0.35">
      <c r="D866" s="544">
        <v>15997</v>
      </c>
      <c r="E866" s="545"/>
      <c r="F866" s="545"/>
      <c r="G866" s="546"/>
      <c r="H866" s="544">
        <v>2449</v>
      </c>
      <c r="I866" s="545"/>
      <c r="J866" s="545"/>
      <c r="K866" s="546"/>
      <c r="L866" s="544">
        <v>1050</v>
      </c>
      <c r="M866" s="545"/>
      <c r="N866" s="545"/>
      <c r="O866" s="546"/>
      <c r="P866" s="388"/>
      <c r="Q866" s="389"/>
      <c r="R866" s="389"/>
      <c r="S866" s="390"/>
      <c r="T866" s="544">
        <v>85</v>
      </c>
      <c r="U866" s="545"/>
      <c r="V866" s="545"/>
      <c r="W866" s="546"/>
      <c r="X866" s="544"/>
      <c r="Y866" s="545"/>
      <c r="Z866" s="545"/>
      <c r="AA866" s="545"/>
      <c r="AB866" s="546"/>
      <c r="AC866" s="544">
        <v>77</v>
      </c>
      <c r="AD866" s="545"/>
      <c r="AE866" s="545"/>
      <c r="AF866" s="546"/>
      <c r="AG866" s="544"/>
      <c r="AH866" s="545"/>
      <c r="AI866" s="545"/>
      <c r="AJ866" s="545"/>
      <c r="AK866" s="546"/>
      <c r="AL866" s="544">
        <v>16</v>
      </c>
      <c r="AM866" s="545"/>
      <c r="AN866" s="545"/>
      <c r="AO866" s="546"/>
      <c r="AP866" s="82"/>
      <c r="AR866" s="471"/>
      <c r="AS866" s="471"/>
      <c r="AT866" s="471"/>
      <c r="AU866" s="471"/>
      <c r="AV866" s="471"/>
      <c r="AW866" s="471"/>
      <c r="AX866" s="471"/>
      <c r="AY866" s="471"/>
      <c r="AZ866" s="471"/>
      <c r="BA866" s="471"/>
      <c r="BB866" s="782"/>
      <c r="BC866" s="782"/>
      <c r="BD866" s="782"/>
      <c r="BE866" s="782"/>
      <c r="BF866" s="782"/>
      <c r="BG866" s="782"/>
      <c r="BH866" s="782"/>
      <c r="BI866" s="782"/>
      <c r="BJ866" s="782"/>
      <c r="BK866" s="782"/>
      <c r="BL866" s="782"/>
      <c r="BM866" s="782"/>
      <c r="BN866" s="782"/>
      <c r="BO866" s="471"/>
      <c r="BP866" s="471"/>
      <c r="BQ866" s="471"/>
      <c r="BR866" s="471"/>
      <c r="BS866" s="471"/>
      <c r="BT866" s="471"/>
      <c r="BU866" s="471"/>
      <c r="BV866" s="471"/>
      <c r="BW866" s="471"/>
      <c r="BX866" s="471"/>
      <c r="BY866" s="471"/>
      <c r="BZ866" s="471"/>
      <c r="CA866" s="471"/>
      <c r="CB866" s="471"/>
      <c r="CC866" s="471"/>
      <c r="CD866" s="471"/>
      <c r="CE866" s="471"/>
      <c r="CF866" s="471"/>
      <c r="CG866" s="471"/>
      <c r="CH866" s="471"/>
      <c r="CI866" s="471"/>
      <c r="CJ866" s="471"/>
    </row>
    <row r="867" spans="4:88" ht="14.25" customHeight="1" x14ac:dyDescent="0.35">
      <c r="D867" s="98" t="s">
        <v>411</v>
      </c>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R867" s="779" t="s">
        <v>1206</v>
      </c>
      <c r="AS867" s="593"/>
      <c r="AT867" s="593"/>
      <c r="AU867" s="593"/>
      <c r="AV867" s="593"/>
      <c r="AW867" s="593"/>
      <c r="AX867" s="593"/>
      <c r="AY867" s="593"/>
      <c r="AZ867" s="593"/>
      <c r="BA867" s="593"/>
      <c r="BB867" s="593"/>
      <c r="BC867" s="593"/>
      <c r="BD867" s="593"/>
      <c r="BE867" s="593"/>
      <c r="BF867" s="593"/>
      <c r="BG867" s="593"/>
      <c r="BH867" s="593"/>
      <c r="BI867" s="593"/>
      <c r="BJ867" s="593"/>
      <c r="BK867" s="593"/>
      <c r="BL867" s="593"/>
      <c r="BM867" s="593"/>
      <c r="BN867" s="593"/>
      <c r="BO867" s="593"/>
      <c r="BP867" s="593"/>
      <c r="BQ867" s="593"/>
      <c r="BR867" s="593"/>
      <c r="BS867" s="593"/>
      <c r="BT867" s="593"/>
      <c r="BU867" s="593"/>
      <c r="BV867" s="593"/>
      <c r="BW867" s="593"/>
      <c r="BX867" s="593"/>
      <c r="BY867" s="593"/>
      <c r="BZ867" s="593"/>
      <c r="CA867" s="593"/>
      <c r="CB867" s="593"/>
      <c r="CC867" s="593"/>
      <c r="CD867" s="593"/>
      <c r="CE867" s="593"/>
      <c r="CF867" s="593"/>
      <c r="CG867" s="593"/>
      <c r="CH867" s="593"/>
      <c r="CI867" s="593"/>
      <c r="CJ867" s="593"/>
    </row>
    <row r="868" spans="4:88" ht="14.25" customHeight="1" x14ac:dyDescent="0.35">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row>
    <row r="869" spans="4:88" ht="14.25" customHeight="1" x14ac:dyDescent="0.35">
      <c r="D869" s="125" t="s">
        <v>412</v>
      </c>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c r="AA869" s="125"/>
      <c r="AB869" s="125"/>
      <c r="AC869" s="125"/>
      <c r="AD869" s="125"/>
      <c r="AE869" s="125"/>
      <c r="AF869" s="125"/>
      <c r="AG869" s="125"/>
      <c r="AH869" s="125"/>
      <c r="AI869" s="125"/>
      <c r="AJ869" s="125"/>
      <c r="AK869" s="125"/>
      <c r="AL869" s="125"/>
      <c r="AM869" s="125"/>
      <c r="AN869" s="125"/>
      <c r="AO869" s="90"/>
      <c r="AP869" s="90"/>
      <c r="AR869" s="781" t="s">
        <v>429</v>
      </c>
      <c r="AS869" s="781"/>
      <c r="AT869" s="781"/>
      <c r="AU869" s="781"/>
      <c r="AV869" s="781"/>
      <c r="AW869" s="781"/>
      <c r="AX869" s="781"/>
      <c r="AY869" s="781"/>
      <c r="AZ869" s="781"/>
      <c r="BA869" s="781"/>
      <c r="BB869" s="781"/>
      <c r="BC869" s="781"/>
      <c r="BD869" s="781"/>
      <c r="BE869" s="781"/>
      <c r="BF869" s="781"/>
      <c r="BG869" s="781"/>
      <c r="BH869" s="781"/>
      <c r="BI869" s="781"/>
      <c r="BJ869" s="781"/>
      <c r="BK869" s="781"/>
      <c r="BL869" s="781"/>
      <c r="BM869" s="781"/>
      <c r="BN869" s="781"/>
      <c r="BO869" s="781"/>
      <c r="BP869" s="781"/>
      <c r="BQ869" s="781"/>
      <c r="BR869" s="781"/>
      <c r="BS869" s="781"/>
      <c r="BT869" s="781"/>
      <c r="BU869" s="781"/>
      <c r="BV869" s="781"/>
      <c r="BW869" s="781"/>
      <c r="BX869" s="781"/>
      <c r="BY869" s="781"/>
      <c r="BZ869" s="781"/>
      <c r="CA869" s="781"/>
      <c r="CB869" s="781"/>
      <c r="CC869" s="781"/>
      <c r="CD869" s="781"/>
      <c r="CE869" s="781"/>
      <c r="CF869" s="781"/>
      <c r="CG869" s="781"/>
      <c r="CH869" s="781"/>
      <c r="CI869" s="781"/>
      <c r="CJ869" s="781"/>
    </row>
    <row r="870" spans="4:88" ht="14.25" customHeight="1" x14ac:dyDescent="0.35">
      <c r="D870" s="93"/>
      <c r="E870" s="93"/>
      <c r="F870" s="93"/>
      <c r="G870" s="93"/>
      <c r="H870" s="93"/>
      <c r="I870" s="93"/>
      <c r="J870" s="93"/>
      <c r="K870" s="93"/>
      <c r="L870" s="93"/>
      <c r="M870" s="93"/>
      <c r="N870" s="93"/>
      <c r="O870" s="93"/>
      <c r="P870" s="93"/>
      <c r="Q870" s="93"/>
      <c r="R870" s="93"/>
      <c r="S870" s="93"/>
      <c r="T870" s="93"/>
      <c r="U870" s="93"/>
      <c r="V870" s="93"/>
      <c r="W870" s="93"/>
      <c r="X870" s="93"/>
      <c r="Y870" s="93"/>
      <c r="Z870" s="93"/>
      <c r="AA870" s="93"/>
      <c r="AB870" s="93"/>
      <c r="AC870" s="93"/>
      <c r="AD870" s="93"/>
      <c r="AE870" s="93"/>
      <c r="AF870" s="93"/>
      <c r="AG870" s="93"/>
      <c r="AH870" s="93"/>
      <c r="AI870" s="93"/>
      <c r="AJ870" s="93"/>
      <c r="AK870" s="93"/>
      <c r="AL870" s="93"/>
      <c r="AM870" s="93"/>
      <c r="AN870" s="93"/>
      <c r="AO870" s="93"/>
      <c r="AP870" s="93"/>
      <c r="AR870" s="781"/>
      <c r="AS870" s="781"/>
      <c r="AT870" s="781"/>
      <c r="AU870" s="781"/>
      <c r="AV870" s="781"/>
      <c r="AW870" s="781"/>
      <c r="AX870" s="781"/>
      <c r="AY870" s="781"/>
      <c r="AZ870" s="781"/>
      <c r="BA870" s="781"/>
      <c r="BB870" s="781"/>
      <c r="BC870" s="781"/>
      <c r="BD870" s="781"/>
      <c r="BE870" s="781"/>
      <c r="BF870" s="781"/>
      <c r="BG870" s="781"/>
      <c r="BH870" s="781"/>
      <c r="BI870" s="781"/>
      <c r="BJ870" s="781"/>
      <c r="BK870" s="781"/>
      <c r="BL870" s="781"/>
      <c r="BM870" s="781"/>
      <c r="BN870" s="781"/>
      <c r="BO870" s="781"/>
      <c r="BP870" s="781"/>
      <c r="BQ870" s="781"/>
      <c r="BR870" s="781"/>
      <c r="BS870" s="781"/>
      <c r="BT870" s="781"/>
      <c r="BU870" s="781"/>
      <c r="BV870" s="781"/>
      <c r="BW870" s="781"/>
      <c r="BX870" s="781"/>
      <c r="BY870" s="781"/>
      <c r="BZ870" s="781"/>
      <c r="CA870" s="781"/>
      <c r="CB870" s="781"/>
      <c r="CC870" s="781"/>
      <c r="CD870" s="781"/>
      <c r="CE870" s="781"/>
      <c r="CF870" s="781"/>
      <c r="CG870" s="781"/>
      <c r="CH870" s="781"/>
      <c r="CI870" s="781"/>
      <c r="CJ870" s="781"/>
    </row>
    <row r="871" spans="4:88" ht="14.25" customHeight="1" x14ac:dyDescent="0.35">
      <c r="D871" s="650" t="s">
        <v>413</v>
      </c>
      <c r="E871" s="651"/>
      <c r="F871" s="651"/>
      <c r="G871" s="651"/>
      <c r="H871" s="651"/>
      <c r="I871" s="651"/>
      <c r="J871" s="651"/>
      <c r="K871" s="651"/>
      <c r="L871" s="651"/>
      <c r="M871" s="651"/>
      <c r="N871" s="651"/>
      <c r="O871" s="651"/>
      <c r="P871" s="651"/>
      <c r="Q871" s="651"/>
      <c r="R871" s="651"/>
      <c r="S871" s="651"/>
      <c r="T871" s="651"/>
      <c r="U871" s="651"/>
      <c r="V871" s="698"/>
      <c r="W871" s="551" t="s">
        <v>414</v>
      </c>
      <c r="X871" s="552"/>
      <c r="Y871" s="552"/>
      <c r="Z871" s="552"/>
      <c r="AA871" s="552"/>
      <c r="AB871" s="552"/>
      <c r="AC871" s="552"/>
      <c r="AD871" s="552"/>
      <c r="AE871" s="552"/>
      <c r="AF871" s="552"/>
      <c r="AG871" s="552"/>
      <c r="AH871" s="553"/>
      <c r="AI871" s="551" t="s">
        <v>180</v>
      </c>
      <c r="AJ871" s="552"/>
      <c r="AK871" s="552"/>
      <c r="AL871" s="552"/>
      <c r="AM871" s="552"/>
      <c r="AN871" s="552"/>
      <c r="AO871" s="552"/>
      <c r="AP871" s="552"/>
    </row>
    <row r="872" spans="4:88" ht="14.25" customHeight="1" x14ac:dyDescent="0.35">
      <c r="D872" s="652"/>
      <c r="E872" s="653"/>
      <c r="F872" s="653"/>
      <c r="G872" s="653"/>
      <c r="H872" s="653"/>
      <c r="I872" s="653"/>
      <c r="J872" s="653"/>
      <c r="K872" s="653"/>
      <c r="L872" s="653"/>
      <c r="M872" s="653"/>
      <c r="N872" s="653"/>
      <c r="O872" s="653"/>
      <c r="P872" s="653"/>
      <c r="Q872" s="653"/>
      <c r="R872" s="653"/>
      <c r="S872" s="653"/>
      <c r="T872" s="653"/>
      <c r="U872" s="653"/>
      <c r="V872" s="699"/>
      <c r="W872" s="551" t="s">
        <v>179</v>
      </c>
      <c r="X872" s="552"/>
      <c r="Y872" s="552"/>
      <c r="Z872" s="552"/>
      <c r="AA872" s="552"/>
      <c r="AB872" s="553"/>
      <c r="AC872" s="551" t="s">
        <v>120</v>
      </c>
      <c r="AD872" s="552"/>
      <c r="AE872" s="552"/>
      <c r="AF872" s="552"/>
      <c r="AG872" s="552"/>
      <c r="AH872" s="553"/>
      <c r="AI872" s="551" t="s">
        <v>179</v>
      </c>
      <c r="AJ872" s="552"/>
      <c r="AK872" s="552"/>
      <c r="AL872" s="552"/>
      <c r="AM872" s="552"/>
      <c r="AN872" s="553"/>
      <c r="AO872" s="551" t="s">
        <v>120</v>
      </c>
      <c r="AP872" s="552"/>
      <c r="AR872" s="530" t="s">
        <v>430</v>
      </c>
      <c r="AS872" s="530"/>
      <c r="AT872" s="530"/>
      <c r="AU872" s="530"/>
      <c r="AV872" s="530"/>
      <c r="AW872" s="530"/>
      <c r="AX872" s="530"/>
      <c r="AY872" s="530"/>
      <c r="AZ872" s="530"/>
      <c r="BA872" s="530"/>
      <c r="BB872" s="530"/>
      <c r="BC872" s="530"/>
      <c r="BD872" s="530"/>
      <c r="BE872" s="530"/>
      <c r="BF872" s="530"/>
      <c r="BG872" s="530"/>
      <c r="BH872" s="530"/>
      <c r="BI872" s="530"/>
      <c r="BJ872" s="530"/>
      <c r="BK872" s="530"/>
      <c r="BL872" s="530"/>
      <c r="BM872" s="530"/>
      <c r="BN872" s="530"/>
      <c r="BO872" s="530"/>
      <c r="BP872" s="530"/>
      <c r="BQ872" s="530"/>
      <c r="BR872" s="530"/>
      <c r="BS872" s="530"/>
      <c r="BT872" s="530"/>
      <c r="BU872" s="530"/>
      <c r="BV872" s="530"/>
      <c r="BW872" s="530"/>
      <c r="BX872" s="530"/>
      <c r="BY872" s="530"/>
      <c r="BZ872" s="530"/>
      <c r="CA872" s="530"/>
      <c r="CB872" s="530"/>
      <c r="CC872" s="530"/>
      <c r="CD872" s="530"/>
      <c r="CE872" s="530"/>
      <c r="CF872" s="530"/>
      <c r="CG872" s="530"/>
      <c r="CH872" s="530"/>
      <c r="CI872" s="530"/>
      <c r="CJ872" s="530"/>
    </row>
    <row r="873" spans="4:88" ht="14.25" customHeight="1" x14ac:dyDescent="0.35">
      <c r="D873" s="557">
        <v>1</v>
      </c>
      <c r="E873" s="558"/>
      <c r="F873" s="558"/>
      <c r="G873" s="558"/>
      <c r="H873" s="558"/>
      <c r="I873" s="558"/>
      <c r="J873" s="558"/>
      <c r="K873" s="558"/>
      <c r="L873" s="558"/>
      <c r="M873" s="558"/>
      <c r="N873" s="558"/>
      <c r="O873" s="558"/>
      <c r="P873" s="558"/>
      <c r="Q873" s="558"/>
      <c r="R873" s="558"/>
      <c r="S873" s="558"/>
      <c r="T873" s="558"/>
      <c r="U873" s="558"/>
      <c r="V873" s="559"/>
      <c r="W873" s="443">
        <v>1310</v>
      </c>
      <c r="X873" s="444"/>
      <c r="Y873" s="444"/>
      <c r="Z873" s="444"/>
      <c r="AA873" s="444"/>
      <c r="AB873" s="445"/>
      <c r="AC873" s="443">
        <v>1673</v>
      </c>
      <c r="AD873" s="444"/>
      <c r="AE873" s="444"/>
      <c r="AF873" s="444"/>
      <c r="AG873" s="444"/>
      <c r="AH873" s="445"/>
      <c r="AI873" s="554">
        <v>0.44</v>
      </c>
      <c r="AJ873" s="555"/>
      <c r="AK873" s="555"/>
      <c r="AL873" s="555"/>
      <c r="AM873" s="555"/>
      <c r="AN873" s="556"/>
      <c r="AO873" s="547">
        <v>0.56079999999999997</v>
      </c>
      <c r="AP873" s="548"/>
      <c r="AR873" s="531"/>
      <c r="AS873" s="531"/>
      <c r="AT873" s="531"/>
      <c r="AU873" s="531"/>
      <c r="AV873" s="531"/>
      <c r="AW873" s="531"/>
      <c r="AX873" s="531"/>
      <c r="AY873" s="531"/>
      <c r="AZ873" s="531"/>
      <c r="BA873" s="531"/>
      <c r="BB873" s="531"/>
      <c r="BC873" s="531"/>
      <c r="BD873" s="531"/>
      <c r="BE873" s="531"/>
      <c r="BF873" s="531"/>
      <c r="BG873" s="531"/>
      <c r="BH873" s="531"/>
      <c r="BI873" s="531"/>
      <c r="BJ873" s="531"/>
      <c r="BK873" s="531"/>
      <c r="BL873" s="531"/>
      <c r="BM873" s="531"/>
      <c r="BN873" s="531"/>
      <c r="BO873" s="531"/>
      <c r="BP873" s="531"/>
      <c r="BQ873" s="531"/>
      <c r="BR873" s="531"/>
      <c r="BS873" s="531"/>
      <c r="BT873" s="531"/>
      <c r="BU873" s="531"/>
      <c r="BV873" s="531"/>
      <c r="BW873" s="531"/>
      <c r="BX873" s="531"/>
      <c r="BY873" s="531"/>
      <c r="BZ873" s="531"/>
      <c r="CA873" s="531"/>
      <c r="CB873" s="531"/>
      <c r="CC873" s="531"/>
      <c r="CD873" s="531"/>
      <c r="CE873" s="531"/>
      <c r="CF873" s="531"/>
      <c r="CG873" s="531"/>
      <c r="CH873" s="531"/>
      <c r="CI873" s="531"/>
      <c r="CJ873" s="531"/>
    </row>
    <row r="874" spans="4:88" ht="14.25" customHeight="1" x14ac:dyDescent="0.35">
      <c r="D874" s="557">
        <v>2</v>
      </c>
      <c r="E874" s="558"/>
      <c r="F874" s="558"/>
      <c r="G874" s="558"/>
      <c r="H874" s="558"/>
      <c r="I874" s="558"/>
      <c r="J874" s="558"/>
      <c r="K874" s="558"/>
      <c r="L874" s="558"/>
      <c r="M874" s="558"/>
      <c r="N874" s="558"/>
      <c r="O874" s="558"/>
      <c r="P874" s="558"/>
      <c r="Q874" s="558"/>
      <c r="R874" s="558"/>
      <c r="S874" s="558"/>
      <c r="T874" s="558"/>
      <c r="U874" s="558"/>
      <c r="V874" s="559"/>
      <c r="W874" s="443">
        <v>8653</v>
      </c>
      <c r="X874" s="444"/>
      <c r="Y874" s="444"/>
      <c r="Z874" s="444"/>
      <c r="AA874" s="444"/>
      <c r="AB874" s="445"/>
      <c r="AC874" s="443">
        <v>2284</v>
      </c>
      <c r="AD874" s="444"/>
      <c r="AE874" s="444"/>
      <c r="AF874" s="444"/>
      <c r="AG874" s="444"/>
      <c r="AH874" s="445"/>
      <c r="AI874" s="554">
        <v>0.79</v>
      </c>
      <c r="AJ874" s="555"/>
      <c r="AK874" s="555"/>
      <c r="AL874" s="555"/>
      <c r="AM874" s="555"/>
      <c r="AN874" s="556"/>
      <c r="AO874" s="547">
        <v>0.21</v>
      </c>
      <c r="AP874" s="548"/>
      <c r="AR874" s="674" t="s">
        <v>431</v>
      </c>
      <c r="AS874" s="675"/>
      <c r="AT874" s="675"/>
      <c r="AU874" s="675"/>
      <c r="AV874" s="675"/>
      <c r="AW874" s="675"/>
      <c r="AX874" s="675"/>
      <c r="AY874" s="675"/>
      <c r="AZ874" s="676"/>
      <c r="BA874" s="451" t="s">
        <v>419</v>
      </c>
      <c r="BB874" s="451"/>
      <c r="BC874" s="451"/>
      <c r="BD874" s="451"/>
      <c r="BE874" s="451"/>
      <c r="BF874" s="451"/>
      <c r="BG874" s="451"/>
      <c r="BH874" s="451"/>
      <c r="BI874" s="451"/>
      <c r="BJ874" s="674" t="s">
        <v>432</v>
      </c>
      <c r="BK874" s="675"/>
      <c r="BL874" s="675"/>
      <c r="BM874" s="675"/>
      <c r="BN874" s="675"/>
      <c r="BO874" s="675"/>
      <c r="BP874" s="675"/>
      <c r="BQ874" s="675"/>
      <c r="BR874" s="676"/>
      <c r="BS874" s="674" t="s">
        <v>433</v>
      </c>
      <c r="BT874" s="675"/>
      <c r="BU874" s="675"/>
      <c r="BV874" s="675"/>
      <c r="BW874" s="675"/>
      <c r="BX874" s="675"/>
      <c r="BY874" s="675"/>
      <c r="BZ874" s="675"/>
      <c r="CA874" s="676"/>
      <c r="CB874" s="674" t="s">
        <v>434</v>
      </c>
      <c r="CC874" s="675"/>
      <c r="CD874" s="675"/>
      <c r="CE874" s="675"/>
      <c r="CF874" s="675"/>
      <c r="CG874" s="675"/>
      <c r="CH874" s="675"/>
      <c r="CI874" s="675"/>
      <c r="CJ874" s="676"/>
    </row>
    <row r="875" spans="4:88" ht="14.25" customHeight="1" x14ac:dyDescent="0.35">
      <c r="D875" s="557">
        <v>3</v>
      </c>
      <c r="E875" s="558"/>
      <c r="F875" s="558"/>
      <c r="G875" s="558"/>
      <c r="H875" s="558"/>
      <c r="I875" s="558"/>
      <c r="J875" s="558"/>
      <c r="K875" s="558"/>
      <c r="L875" s="558"/>
      <c r="M875" s="558"/>
      <c r="N875" s="558"/>
      <c r="O875" s="558"/>
      <c r="P875" s="558"/>
      <c r="Q875" s="558"/>
      <c r="R875" s="558"/>
      <c r="S875" s="558"/>
      <c r="T875" s="558"/>
      <c r="U875" s="558"/>
      <c r="V875" s="559"/>
      <c r="W875" s="443">
        <v>4524</v>
      </c>
      <c r="X875" s="444"/>
      <c r="Y875" s="444"/>
      <c r="Z875" s="444"/>
      <c r="AA875" s="444"/>
      <c r="AB875" s="445"/>
      <c r="AC875" s="443">
        <v>458</v>
      </c>
      <c r="AD875" s="444"/>
      <c r="AE875" s="444"/>
      <c r="AF875" s="444"/>
      <c r="AG875" s="444"/>
      <c r="AH875" s="445"/>
      <c r="AI875" s="554">
        <v>0.91</v>
      </c>
      <c r="AJ875" s="555"/>
      <c r="AK875" s="555"/>
      <c r="AL875" s="555"/>
      <c r="AM875" s="555"/>
      <c r="AN875" s="556"/>
      <c r="AO875" s="547">
        <v>0.09</v>
      </c>
      <c r="AP875" s="548"/>
      <c r="AR875" s="677"/>
      <c r="AS875" s="678"/>
      <c r="AT875" s="678"/>
      <c r="AU875" s="678"/>
      <c r="AV875" s="678"/>
      <c r="AW875" s="678"/>
      <c r="AX875" s="678"/>
      <c r="AY875" s="678"/>
      <c r="AZ875" s="679"/>
      <c r="BA875" s="451"/>
      <c r="BB875" s="451"/>
      <c r="BC875" s="451"/>
      <c r="BD875" s="451"/>
      <c r="BE875" s="451"/>
      <c r="BF875" s="451"/>
      <c r="BG875" s="451"/>
      <c r="BH875" s="451"/>
      <c r="BI875" s="451"/>
      <c r="BJ875" s="677"/>
      <c r="BK875" s="678"/>
      <c r="BL875" s="678"/>
      <c r="BM875" s="678"/>
      <c r="BN875" s="678"/>
      <c r="BO875" s="678"/>
      <c r="BP875" s="678"/>
      <c r="BQ875" s="678"/>
      <c r="BR875" s="679"/>
      <c r="BS875" s="677"/>
      <c r="BT875" s="678"/>
      <c r="BU875" s="678"/>
      <c r="BV875" s="678"/>
      <c r="BW875" s="678"/>
      <c r="BX875" s="678"/>
      <c r="BY875" s="678"/>
      <c r="BZ875" s="678"/>
      <c r="CA875" s="679"/>
      <c r="CB875" s="677"/>
      <c r="CC875" s="678"/>
      <c r="CD875" s="678"/>
      <c r="CE875" s="678"/>
      <c r="CF875" s="678"/>
      <c r="CG875" s="678"/>
      <c r="CH875" s="678"/>
      <c r="CI875" s="678"/>
      <c r="CJ875" s="679"/>
    </row>
    <row r="876" spans="4:88" ht="14.25" customHeight="1" x14ac:dyDescent="0.35">
      <c r="D876" s="790">
        <v>4</v>
      </c>
      <c r="E876" s="791"/>
      <c r="F876" s="791"/>
      <c r="G876" s="791"/>
      <c r="H876" s="791"/>
      <c r="I876" s="791"/>
      <c r="J876" s="791"/>
      <c r="K876" s="791"/>
      <c r="L876" s="791"/>
      <c r="M876" s="791"/>
      <c r="N876" s="791"/>
      <c r="O876" s="791"/>
      <c r="P876" s="791"/>
      <c r="Q876" s="791"/>
      <c r="R876" s="791"/>
      <c r="S876" s="791"/>
      <c r="T876" s="791"/>
      <c r="U876" s="791"/>
      <c r="V876" s="792"/>
      <c r="W876" s="443">
        <v>1463</v>
      </c>
      <c r="X876" s="444"/>
      <c r="Y876" s="444"/>
      <c r="Z876" s="444"/>
      <c r="AA876" s="444"/>
      <c r="AB876" s="445"/>
      <c r="AC876" s="443">
        <v>225</v>
      </c>
      <c r="AD876" s="444"/>
      <c r="AE876" s="444"/>
      <c r="AF876" s="444"/>
      <c r="AG876" s="444"/>
      <c r="AH876" s="445"/>
      <c r="AI876" s="554">
        <v>0.87</v>
      </c>
      <c r="AJ876" s="555"/>
      <c r="AK876" s="555"/>
      <c r="AL876" s="555"/>
      <c r="AM876" s="555"/>
      <c r="AN876" s="556"/>
      <c r="AO876" s="547">
        <v>0.13</v>
      </c>
      <c r="AP876" s="548"/>
      <c r="AR876" s="680"/>
      <c r="AS876" s="681"/>
      <c r="AT876" s="681"/>
      <c r="AU876" s="681"/>
      <c r="AV876" s="681"/>
      <c r="AW876" s="681"/>
      <c r="AX876" s="681"/>
      <c r="AY876" s="681"/>
      <c r="AZ876" s="682"/>
      <c r="BA876" s="451"/>
      <c r="BB876" s="451"/>
      <c r="BC876" s="451"/>
      <c r="BD876" s="451"/>
      <c r="BE876" s="451"/>
      <c r="BF876" s="451"/>
      <c r="BG876" s="451"/>
      <c r="BH876" s="451"/>
      <c r="BI876" s="451"/>
      <c r="BJ876" s="680"/>
      <c r="BK876" s="681"/>
      <c r="BL876" s="681"/>
      <c r="BM876" s="681"/>
      <c r="BN876" s="681"/>
      <c r="BO876" s="681"/>
      <c r="BP876" s="681"/>
      <c r="BQ876" s="681"/>
      <c r="BR876" s="682"/>
      <c r="BS876" s="680"/>
      <c r="BT876" s="681"/>
      <c r="BU876" s="681"/>
      <c r="BV876" s="681"/>
      <c r="BW876" s="681"/>
      <c r="BX876" s="681"/>
      <c r="BY876" s="681"/>
      <c r="BZ876" s="681"/>
      <c r="CA876" s="682"/>
      <c r="CB876" s="680"/>
      <c r="CC876" s="681"/>
      <c r="CD876" s="681"/>
      <c r="CE876" s="681"/>
      <c r="CF876" s="681"/>
      <c r="CG876" s="681"/>
      <c r="CH876" s="681"/>
      <c r="CI876" s="681"/>
      <c r="CJ876" s="682"/>
    </row>
    <row r="877" spans="4:88" ht="14.25" customHeight="1" x14ac:dyDescent="0.35">
      <c r="D877" s="790">
        <v>5</v>
      </c>
      <c r="E877" s="791"/>
      <c r="F877" s="791"/>
      <c r="G877" s="791"/>
      <c r="H877" s="791"/>
      <c r="I877" s="791"/>
      <c r="J877" s="791"/>
      <c r="K877" s="791"/>
      <c r="L877" s="791"/>
      <c r="M877" s="791"/>
      <c r="N877" s="791"/>
      <c r="O877" s="791"/>
      <c r="P877" s="791"/>
      <c r="Q877" s="791"/>
      <c r="R877" s="791"/>
      <c r="S877" s="791"/>
      <c r="T877" s="791"/>
      <c r="U877" s="791"/>
      <c r="V877" s="792"/>
      <c r="W877" s="532">
        <v>47</v>
      </c>
      <c r="X877" s="615"/>
      <c r="Y877" s="615"/>
      <c r="Z877" s="615"/>
      <c r="AA877" s="615"/>
      <c r="AB877" s="616"/>
      <c r="AC877" s="443">
        <v>66</v>
      </c>
      <c r="AD877" s="444"/>
      <c r="AE877" s="444"/>
      <c r="AF877" s="444"/>
      <c r="AG877" s="444"/>
      <c r="AH877" s="445"/>
      <c r="AI877" s="554">
        <v>0.42</v>
      </c>
      <c r="AJ877" s="555"/>
      <c r="AK877" s="555"/>
      <c r="AL877" s="555"/>
      <c r="AM877" s="555"/>
      <c r="AN877" s="556"/>
      <c r="AO877" s="547">
        <v>0.57999999999999996</v>
      </c>
      <c r="AP877" s="548"/>
      <c r="AR877" s="486" t="s">
        <v>849</v>
      </c>
      <c r="AS877" s="486"/>
      <c r="AT877" s="486"/>
      <c r="AU877" s="486"/>
      <c r="AV877" s="486"/>
      <c r="AW877" s="486"/>
      <c r="AX877" s="486"/>
      <c r="AY877" s="486"/>
      <c r="AZ877" s="486"/>
      <c r="BA877" s="673">
        <v>1</v>
      </c>
      <c r="BB877" s="486"/>
      <c r="BC877" s="486"/>
      <c r="BD877" s="486"/>
      <c r="BE877" s="486"/>
      <c r="BF877" s="486"/>
      <c r="BG877" s="486"/>
      <c r="BH877" s="486"/>
      <c r="BI877" s="486"/>
      <c r="BJ877" s="486"/>
      <c r="BK877" s="486"/>
      <c r="BL877" s="486"/>
      <c r="BM877" s="486"/>
      <c r="BN877" s="486"/>
      <c r="BO877" s="486"/>
      <c r="BP877" s="486"/>
      <c r="BQ877" s="486"/>
      <c r="BR877" s="486"/>
      <c r="BS877" s="793">
        <v>3</v>
      </c>
      <c r="BT877" s="486"/>
      <c r="BU877" s="486"/>
      <c r="BV877" s="486"/>
      <c r="BW877" s="486"/>
      <c r="BX877" s="486"/>
      <c r="BY877" s="486"/>
      <c r="BZ877" s="486"/>
      <c r="CA877" s="486"/>
      <c r="CB877" s="758" t="s">
        <v>1035</v>
      </c>
      <c r="CC877" s="759"/>
      <c r="CD877" s="759"/>
      <c r="CE877" s="759"/>
      <c r="CF877" s="759"/>
      <c r="CG877" s="759"/>
      <c r="CH877" s="759"/>
      <c r="CI877" s="759"/>
      <c r="CJ877" s="759"/>
    </row>
    <row r="878" spans="4:88" ht="14.25" customHeight="1" x14ac:dyDescent="0.35">
      <c r="D878" s="790">
        <v>6</v>
      </c>
      <c r="E878" s="791"/>
      <c r="F878" s="791"/>
      <c r="G878" s="791"/>
      <c r="H878" s="791"/>
      <c r="I878" s="791"/>
      <c r="J878" s="791"/>
      <c r="K878" s="791"/>
      <c r="L878" s="791"/>
      <c r="M878" s="791"/>
      <c r="N878" s="791"/>
      <c r="O878" s="791"/>
      <c r="P878" s="791"/>
      <c r="Q878" s="791"/>
      <c r="R878" s="791"/>
      <c r="S878" s="791"/>
      <c r="T878" s="791"/>
      <c r="U878" s="791"/>
      <c r="V878" s="792"/>
      <c r="W878" s="532">
        <v>0</v>
      </c>
      <c r="X878" s="615"/>
      <c r="Y878" s="615"/>
      <c r="Z878" s="615"/>
      <c r="AA878" s="615"/>
      <c r="AB878" s="616"/>
      <c r="AC878" s="443">
        <v>5</v>
      </c>
      <c r="AD878" s="444"/>
      <c r="AE878" s="444"/>
      <c r="AF878" s="444"/>
      <c r="AG878" s="444"/>
      <c r="AH878" s="445"/>
      <c r="AI878" s="554">
        <v>0</v>
      </c>
      <c r="AJ878" s="555"/>
      <c r="AK878" s="555"/>
      <c r="AL878" s="555"/>
      <c r="AM878" s="555"/>
      <c r="AN878" s="556"/>
      <c r="AO878" s="547">
        <v>1</v>
      </c>
      <c r="AP878" s="548"/>
      <c r="AR878" s="486"/>
      <c r="AS878" s="486"/>
      <c r="AT878" s="486"/>
      <c r="AU878" s="486"/>
      <c r="AV878" s="486"/>
      <c r="AW878" s="486"/>
      <c r="AX878" s="486"/>
      <c r="AY878" s="486"/>
      <c r="AZ878" s="486"/>
      <c r="BA878" s="486"/>
      <c r="BB878" s="486"/>
      <c r="BC878" s="486"/>
      <c r="BD878" s="486"/>
      <c r="BE878" s="486"/>
      <c r="BF878" s="486"/>
      <c r="BG878" s="486"/>
      <c r="BH878" s="486"/>
      <c r="BI878" s="486"/>
      <c r="BJ878" s="486"/>
      <c r="BK878" s="486"/>
      <c r="BL878" s="486"/>
      <c r="BM878" s="486"/>
      <c r="BN878" s="486"/>
      <c r="BO878" s="486"/>
      <c r="BP878" s="486"/>
      <c r="BQ878" s="486"/>
      <c r="BR878" s="486"/>
      <c r="BS878" s="486"/>
      <c r="BT878" s="486"/>
      <c r="BU878" s="486"/>
      <c r="BV878" s="486"/>
      <c r="BW878" s="486"/>
      <c r="BX878" s="486"/>
      <c r="BY878" s="486"/>
      <c r="BZ878" s="486"/>
      <c r="CA878" s="486"/>
      <c r="CB878" s="759"/>
      <c r="CC878" s="759"/>
      <c r="CD878" s="759"/>
      <c r="CE878" s="759"/>
      <c r="CF878" s="759"/>
      <c r="CG878" s="759"/>
      <c r="CH878" s="759"/>
      <c r="CI878" s="759"/>
      <c r="CJ878" s="759"/>
    </row>
    <row r="879" spans="4:88" ht="14.25" customHeight="1" x14ac:dyDescent="0.35">
      <c r="D879" s="309" t="s">
        <v>117</v>
      </c>
      <c r="E879" s="310"/>
      <c r="F879" s="310"/>
      <c r="G879" s="310"/>
      <c r="H879" s="310"/>
      <c r="I879" s="310"/>
      <c r="J879" s="310"/>
      <c r="K879" s="310"/>
      <c r="L879" s="310"/>
      <c r="M879" s="310"/>
      <c r="N879" s="310"/>
      <c r="O879" s="310"/>
      <c r="P879" s="310"/>
      <c r="Q879" s="310"/>
      <c r="R879" s="310"/>
      <c r="S879" s="310"/>
      <c r="T879" s="310"/>
      <c r="U879" s="310"/>
      <c r="V879" s="311"/>
      <c r="W879" s="560">
        <f>SUM(W873:AB878)</f>
        <v>15997</v>
      </c>
      <c r="X879" s="558"/>
      <c r="Y879" s="558"/>
      <c r="Z879" s="558"/>
      <c r="AA879" s="558"/>
      <c r="AB879" s="559"/>
      <c r="AC879" s="560">
        <f>SUM(AC873:AH878)</f>
        <v>4711</v>
      </c>
      <c r="AD879" s="558"/>
      <c r="AE879" s="558"/>
      <c r="AF879" s="558"/>
      <c r="AG879" s="558"/>
      <c r="AH879" s="559"/>
      <c r="AI879" s="554"/>
      <c r="AJ879" s="444"/>
      <c r="AK879" s="444"/>
      <c r="AL879" s="444"/>
      <c r="AM879" s="444"/>
      <c r="AN879" s="445"/>
      <c r="AO879" s="554"/>
      <c r="AP879" s="444"/>
      <c r="AR879" s="593" t="s">
        <v>435</v>
      </c>
      <c r="AS879" s="593"/>
      <c r="AT879" s="593"/>
      <c r="AU879" s="593"/>
      <c r="AV879" s="593"/>
      <c r="AW879" s="593"/>
      <c r="AX879" s="593"/>
      <c r="AY879" s="593"/>
      <c r="AZ879" s="593"/>
      <c r="BA879" s="593"/>
      <c r="BB879" s="593"/>
      <c r="BC879" s="593"/>
      <c r="BD879" s="593"/>
      <c r="BE879" s="593"/>
      <c r="BF879" s="593"/>
      <c r="BG879" s="593"/>
      <c r="BH879" s="593"/>
      <c r="BI879" s="593"/>
      <c r="BJ879" s="593"/>
      <c r="BK879" s="593"/>
      <c r="BL879" s="593"/>
      <c r="BM879" s="593"/>
      <c r="BN879" s="593"/>
      <c r="BO879" s="593"/>
      <c r="BP879" s="593"/>
      <c r="BQ879" s="593"/>
      <c r="BR879" s="593"/>
      <c r="BS879" s="593"/>
      <c r="BT879" s="593"/>
      <c r="BU879" s="593"/>
      <c r="BV879" s="593"/>
      <c r="BW879" s="593"/>
      <c r="BX879" s="593"/>
      <c r="BY879" s="593"/>
      <c r="BZ879" s="593"/>
      <c r="CA879" s="593"/>
      <c r="CB879" s="593"/>
      <c r="CC879" s="593"/>
      <c r="CD879" s="593"/>
      <c r="CE879" s="593"/>
      <c r="CF879" s="593"/>
      <c r="CG879" s="593"/>
      <c r="CH879" s="593"/>
      <c r="CI879" s="593"/>
      <c r="CJ879" s="593"/>
    </row>
    <row r="880" spans="4:88" ht="14.25" customHeight="1" x14ac:dyDescent="0.35">
      <c r="D880" s="98" t="s">
        <v>411</v>
      </c>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R880" s="773"/>
      <c r="AS880" s="773"/>
      <c r="AT880" s="773"/>
      <c r="AU880" s="773"/>
      <c r="AV880" s="773"/>
      <c r="AW880" s="773"/>
      <c r="AX880" s="773"/>
      <c r="AY880" s="773"/>
      <c r="AZ880" s="773"/>
      <c r="BA880" s="773"/>
      <c r="BB880" s="773"/>
      <c r="BC880" s="773"/>
      <c r="BD880" s="773"/>
      <c r="BE880" s="773"/>
      <c r="BF880" s="773"/>
      <c r="BG880" s="773"/>
      <c r="BH880" s="773"/>
      <c r="BI880" s="773"/>
      <c r="BJ880" s="773"/>
      <c r="BK880" s="773"/>
      <c r="BL880" s="773"/>
      <c r="BM880" s="773"/>
      <c r="BN880" s="773"/>
      <c r="BO880" s="773"/>
      <c r="BP880" s="773"/>
      <c r="BQ880" s="773"/>
      <c r="BR880" s="773"/>
      <c r="BS880" s="773"/>
      <c r="BT880" s="773"/>
      <c r="BU880" s="773"/>
      <c r="BV880" s="773"/>
      <c r="BW880" s="773"/>
      <c r="BX880" s="773"/>
      <c r="BY880" s="773"/>
      <c r="BZ880" s="773"/>
      <c r="CA880" s="773"/>
      <c r="CB880" s="773"/>
      <c r="CC880" s="773"/>
      <c r="CD880" s="773"/>
      <c r="CE880" s="773"/>
      <c r="CF880" s="773"/>
      <c r="CG880" s="773"/>
      <c r="CH880" s="773"/>
      <c r="CI880" s="773"/>
      <c r="CJ880" s="773"/>
    </row>
    <row r="881" spans="4:88" ht="14.25" customHeight="1" x14ac:dyDescent="0.35"/>
    <row r="882" spans="4:88" ht="14.25" customHeight="1" x14ac:dyDescent="0.35">
      <c r="D882" s="81" t="s">
        <v>415</v>
      </c>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c r="AP882" s="81"/>
      <c r="AQ882" s="7"/>
      <c r="AR882" s="781" t="s">
        <v>436</v>
      </c>
      <c r="AS882" s="781"/>
      <c r="AT882" s="781"/>
      <c r="AU882" s="781"/>
      <c r="AV882" s="781"/>
      <c r="AW882" s="781"/>
      <c r="AX882" s="781"/>
      <c r="AY882" s="781"/>
      <c r="AZ882" s="781"/>
      <c r="BA882" s="781"/>
      <c r="BB882" s="781"/>
      <c r="BC882" s="781"/>
      <c r="BD882" s="781"/>
      <c r="BE882" s="781"/>
      <c r="BF882" s="781"/>
      <c r="BG882" s="781"/>
      <c r="BH882" s="781"/>
      <c r="BI882" s="781"/>
      <c r="BJ882" s="781"/>
      <c r="BK882" s="781"/>
      <c r="BL882" s="781"/>
      <c r="BM882" s="781"/>
      <c r="BN882" s="781"/>
      <c r="BO882" s="781"/>
      <c r="BP882" s="781"/>
      <c r="BQ882" s="781"/>
      <c r="BR882" s="781"/>
      <c r="BS882" s="781"/>
      <c r="BT882" s="781"/>
      <c r="BU882" s="781"/>
      <c r="BV882" s="781"/>
      <c r="BW882" s="781"/>
      <c r="BX882" s="781"/>
      <c r="BY882" s="781"/>
      <c r="BZ882" s="781"/>
      <c r="CA882" s="781"/>
      <c r="CB882" s="781"/>
      <c r="CC882" s="781"/>
      <c r="CD882" s="781"/>
      <c r="CE882" s="781"/>
      <c r="CF882" s="781"/>
      <c r="CG882" s="781"/>
      <c r="CH882" s="781"/>
      <c r="CI882" s="781"/>
      <c r="CJ882" s="781"/>
    </row>
    <row r="883" spans="4:88" ht="14.25" customHeight="1" x14ac:dyDescent="0.35">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c r="AP883" s="81"/>
      <c r="AQ883" s="7"/>
      <c r="AR883" s="781"/>
      <c r="AS883" s="781"/>
      <c r="AT883" s="781"/>
      <c r="AU883" s="781"/>
      <c r="AV883" s="781"/>
      <c r="AW883" s="781"/>
      <c r="AX883" s="781"/>
      <c r="AY883" s="781"/>
      <c r="AZ883" s="781"/>
      <c r="BA883" s="781"/>
      <c r="BB883" s="781"/>
      <c r="BC883" s="781"/>
      <c r="BD883" s="781"/>
      <c r="BE883" s="781"/>
      <c r="BF883" s="781"/>
      <c r="BG883" s="781"/>
      <c r="BH883" s="781"/>
      <c r="BI883" s="781"/>
      <c r="BJ883" s="781"/>
      <c r="BK883" s="781"/>
      <c r="BL883" s="781"/>
      <c r="BM883" s="781"/>
      <c r="BN883" s="781"/>
      <c r="BO883" s="781"/>
      <c r="BP883" s="781"/>
      <c r="BQ883" s="781"/>
      <c r="BR883" s="781"/>
      <c r="BS883" s="781"/>
      <c r="BT883" s="781"/>
      <c r="BU883" s="781"/>
      <c r="BV883" s="781"/>
      <c r="BW883" s="781"/>
      <c r="BX883" s="781"/>
      <c r="BY883" s="781"/>
      <c r="BZ883" s="781"/>
      <c r="CA883" s="781"/>
      <c r="CB883" s="781"/>
      <c r="CC883" s="781"/>
      <c r="CD883" s="781"/>
      <c r="CE883" s="781"/>
      <c r="CF883" s="781"/>
      <c r="CG883" s="781"/>
      <c r="CH883" s="781"/>
      <c r="CI883" s="781"/>
      <c r="CJ883" s="781"/>
    </row>
    <row r="884" spans="4:88" ht="14.25" customHeight="1" x14ac:dyDescent="0.35"/>
    <row r="885" spans="4:88" ht="14.25" customHeight="1" x14ac:dyDescent="0.35">
      <c r="D885" s="296" t="s">
        <v>416</v>
      </c>
      <c r="E885" s="296"/>
      <c r="F885" s="296"/>
      <c r="G885" s="296"/>
      <c r="H885" s="296"/>
      <c r="I885" s="296"/>
      <c r="J885" s="296"/>
      <c r="K885" s="296"/>
      <c r="L885" s="296"/>
      <c r="M885" s="296"/>
      <c r="N885" s="296"/>
      <c r="O885" s="296"/>
      <c r="P885" s="296"/>
      <c r="Q885" s="296"/>
      <c r="R885" s="296"/>
      <c r="S885" s="296"/>
      <c r="T885" s="296"/>
      <c r="U885" s="296"/>
      <c r="V885" s="296"/>
      <c r="W885" s="296"/>
      <c r="X885" s="296"/>
      <c r="Y885" s="296"/>
      <c r="Z885" s="296"/>
      <c r="AA885" s="296"/>
      <c r="AB885" s="296"/>
      <c r="AC885" s="296"/>
      <c r="AD885" s="296"/>
      <c r="AE885" s="296"/>
      <c r="AF885" s="296"/>
      <c r="AG885" s="296"/>
      <c r="AH885" s="296"/>
      <c r="AI885" s="296"/>
      <c r="AJ885" s="296"/>
      <c r="AK885" s="296"/>
      <c r="AL885" s="296"/>
      <c r="AM885" s="296"/>
      <c r="AN885" s="296"/>
      <c r="AO885" s="296"/>
      <c r="AP885" s="296"/>
      <c r="AR885" s="564" t="s">
        <v>437</v>
      </c>
      <c r="AS885" s="564"/>
      <c r="AT885" s="564"/>
      <c r="AU885" s="564"/>
      <c r="AV885" s="564"/>
      <c r="AW885" s="564"/>
      <c r="AX885" s="564"/>
      <c r="AY885" s="564"/>
      <c r="AZ885" s="564"/>
      <c r="BA885" s="564"/>
      <c r="BB885" s="564"/>
      <c r="BC885" s="564"/>
      <c r="BD885" s="564"/>
      <c r="BE885" s="564"/>
      <c r="BF885" s="564"/>
      <c r="BG885" s="564"/>
      <c r="BH885" s="564"/>
      <c r="BI885" s="564"/>
      <c r="BJ885" s="564"/>
      <c r="BK885" s="564"/>
      <c r="BL885" s="564"/>
      <c r="BM885" s="564"/>
      <c r="BN885" s="564"/>
      <c r="BO885" s="564"/>
      <c r="BP885" s="564"/>
      <c r="BQ885" s="564"/>
      <c r="BR885" s="564"/>
      <c r="BS885" s="564"/>
      <c r="BT885" s="564"/>
      <c r="BU885" s="564"/>
      <c r="BV885" s="564"/>
      <c r="BW885" s="564"/>
      <c r="BX885" s="564"/>
      <c r="BY885" s="564"/>
      <c r="BZ885" s="564"/>
      <c r="CA885" s="564"/>
      <c r="CB885" s="564"/>
      <c r="CC885" s="564"/>
      <c r="CD885" s="564"/>
      <c r="CE885" s="564"/>
      <c r="CF885" s="564"/>
      <c r="CG885" s="564"/>
      <c r="CH885" s="564"/>
    </row>
    <row r="886" spans="4:88" ht="14.25" customHeight="1" x14ac:dyDescent="0.35">
      <c r="D886" s="93"/>
      <c r="E886" s="93"/>
      <c r="F886" s="93"/>
      <c r="G886" s="93"/>
      <c r="H886" s="93"/>
      <c r="I886" s="93"/>
      <c r="J886" s="93"/>
      <c r="K886" s="93"/>
      <c r="L886" s="93"/>
      <c r="M886" s="93"/>
      <c r="N886" s="93"/>
      <c r="O886" s="93"/>
      <c r="P886" s="93"/>
      <c r="Q886" s="93"/>
      <c r="R886" s="93"/>
      <c r="S886" s="93"/>
      <c r="T886" s="93"/>
      <c r="U886" s="93"/>
      <c r="V886" s="93"/>
      <c r="W886" s="93"/>
      <c r="X886" s="93"/>
      <c r="Y886" s="93"/>
      <c r="Z886" s="93"/>
      <c r="AA886" s="93"/>
      <c r="AB886" s="93"/>
      <c r="AC886" s="93"/>
      <c r="AD886" s="93"/>
      <c r="AE886" s="93"/>
      <c r="AF886" s="93"/>
      <c r="AG886" s="93"/>
      <c r="AH886" s="93"/>
      <c r="AI886" s="93"/>
      <c r="AJ886" s="93"/>
      <c r="AK886" s="93"/>
      <c r="AL886" s="93"/>
      <c r="AM886" s="93"/>
      <c r="AN886" s="93"/>
      <c r="AO886" s="93"/>
      <c r="AP886" s="93"/>
      <c r="AR886" s="564"/>
      <c r="AS886" s="564"/>
      <c r="AT886" s="564"/>
      <c r="AU886" s="564"/>
      <c r="AV886" s="564"/>
      <c r="AW886" s="564"/>
      <c r="AX886" s="564"/>
      <c r="AY886" s="564"/>
      <c r="AZ886" s="564"/>
      <c r="BA886" s="564"/>
      <c r="BB886" s="564"/>
      <c r="BC886" s="564"/>
      <c r="BD886" s="564"/>
      <c r="BE886" s="564"/>
      <c r="BF886" s="564"/>
      <c r="BG886" s="564"/>
      <c r="BH886" s="564"/>
      <c r="BI886" s="564"/>
      <c r="BJ886" s="564"/>
      <c r="BK886" s="564"/>
      <c r="BL886" s="564"/>
      <c r="BM886" s="564"/>
      <c r="BN886" s="564"/>
      <c r="BO886" s="564"/>
      <c r="BP886" s="564"/>
      <c r="BQ886" s="564"/>
      <c r="BR886" s="564"/>
      <c r="BS886" s="564"/>
      <c r="BT886" s="564"/>
      <c r="BU886" s="564"/>
      <c r="BV886" s="564"/>
      <c r="BW886" s="564"/>
      <c r="BX886" s="564"/>
      <c r="BY886" s="564"/>
      <c r="BZ886" s="564"/>
      <c r="CA886" s="564"/>
      <c r="CB886" s="564"/>
      <c r="CC886" s="564"/>
      <c r="CD886" s="564"/>
      <c r="CE886" s="564"/>
      <c r="CF886" s="564"/>
      <c r="CG886" s="564"/>
      <c r="CH886" s="564"/>
    </row>
    <row r="887" spans="4:88" ht="14.25" customHeight="1" x14ac:dyDescent="0.35">
      <c r="D887" s="650" t="s">
        <v>417</v>
      </c>
      <c r="E887" s="651"/>
      <c r="F887" s="651"/>
      <c r="G887" s="651"/>
      <c r="H887" s="651"/>
      <c r="I887" s="651"/>
      <c r="J887" s="651"/>
      <c r="K887" s="651"/>
      <c r="L887" s="651"/>
      <c r="M887" s="651"/>
      <c r="N887" s="651"/>
      <c r="O887" s="651"/>
      <c r="P887" s="651"/>
      <c r="Q887" s="651"/>
      <c r="R887" s="651"/>
      <c r="S887" s="651"/>
      <c r="T887" s="698"/>
      <c r="U887" s="551" t="s">
        <v>414</v>
      </c>
      <c r="V887" s="552"/>
      <c r="W887" s="552"/>
      <c r="X887" s="552"/>
      <c r="Y887" s="552"/>
      <c r="Z887" s="552"/>
      <c r="AA887" s="552"/>
      <c r="AB887" s="552"/>
      <c r="AC887" s="552"/>
      <c r="AD887" s="552"/>
      <c r="AE887" s="552"/>
      <c r="AF887" s="552"/>
      <c r="AG887" s="552"/>
      <c r="AH887" s="553"/>
      <c r="AI887" s="650" t="s">
        <v>418</v>
      </c>
      <c r="AJ887" s="651"/>
      <c r="AK887" s="651"/>
      <c r="AL887" s="651"/>
      <c r="AM887" s="651"/>
      <c r="AN887" s="651"/>
      <c r="AO887" s="651"/>
      <c r="AP887" s="651"/>
      <c r="AQ887" s="51"/>
      <c r="AR887" s="451" t="s">
        <v>410</v>
      </c>
      <c r="AS887" s="451"/>
      <c r="AT887" s="451"/>
      <c r="AU887" s="451"/>
      <c r="AV887" s="451"/>
      <c r="AW887" s="451"/>
      <c r="AX887" s="451"/>
      <c r="AY887" s="451"/>
      <c r="AZ887" s="451"/>
      <c r="BA887" s="451"/>
      <c r="BB887" s="451"/>
      <c r="BC887" s="451"/>
      <c r="BD887" s="451"/>
      <c r="BE887" s="451"/>
      <c r="BF887" s="451"/>
      <c r="BG887" s="451"/>
      <c r="BH887" s="451"/>
      <c r="BI887" s="451"/>
      <c r="BJ887" s="451"/>
      <c r="BK887" s="451"/>
      <c r="BL887" s="451"/>
      <c r="BM887" s="451"/>
      <c r="BN887" s="451"/>
      <c r="BO887" s="451"/>
      <c r="BP887" s="451"/>
      <c r="BQ887" s="451"/>
      <c r="BR887" s="451"/>
      <c r="BS887" s="451"/>
      <c r="BT887" s="451"/>
      <c r="BU887" s="451"/>
      <c r="BV887" s="451"/>
      <c r="BW887" s="451"/>
      <c r="BX887" s="451"/>
      <c r="BY887" s="451"/>
      <c r="BZ887" s="451"/>
      <c r="CA887" s="451"/>
      <c r="CB887" s="451"/>
      <c r="CC887" s="451"/>
      <c r="CD887" s="451"/>
      <c r="CE887" s="451"/>
      <c r="CF887" s="451"/>
      <c r="CG887" s="451"/>
      <c r="CH887" s="451"/>
      <c r="CI887" s="451"/>
      <c r="CJ887" s="451"/>
    </row>
    <row r="888" spans="4:88" ht="14.25" customHeight="1" x14ac:dyDescent="0.35">
      <c r="D888" s="652"/>
      <c r="E888" s="653"/>
      <c r="F888" s="653"/>
      <c r="G888" s="653"/>
      <c r="H888" s="653"/>
      <c r="I888" s="653"/>
      <c r="J888" s="653"/>
      <c r="K888" s="653"/>
      <c r="L888" s="653"/>
      <c r="M888" s="653"/>
      <c r="N888" s="653"/>
      <c r="O888" s="653"/>
      <c r="P888" s="653"/>
      <c r="Q888" s="653"/>
      <c r="R888" s="653"/>
      <c r="S888" s="653"/>
      <c r="T888" s="699"/>
      <c r="U888" s="551" t="s">
        <v>179</v>
      </c>
      <c r="V888" s="552"/>
      <c r="W888" s="552"/>
      <c r="X888" s="552"/>
      <c r="Y888" s="552"/>
      <c r="Z888" s="552"/>
      <c r="AA888" s="553"/>
      <c r="AB888" s="551" t="s">
        <v>120</v>
      </c>
      <c r="AC888" s="552"/>
      <c r="AD888" s="552"/>
      <c r="AE888" s="552"/>
      <c r="AF888" s="552"/>
      <c r="AG888" s="552"/>
      <c r="AH888" s="553"/>
      <c r="AI888" s="652"/>
      <c r="AJ888" s="653"/>
      <c r="AK888" s="653"/>
      <c r="AL888" s="653"/>
      <c r="AM888" s="653"/>
      <c r="AN888" s="653"/>
      <c r="AO888" s="653"/>
      <c r="AP888" s="653"/>
      <c r="AQ888" s="51"/>
      <c r="AR888" s="451"/>
      <c r="AS888" s="451"/>
      <c r="AT888" s="451"/>
      <c r="AU888" s="451"/>
      <c r="AV888" s="451"/>
      <c r="AW888" s="451"/>
      <c r="AX888" s="451"/>
      <c r="AY888" s="451"/>
      <c r="AZ888" s="451"/>
      <c r="BA888" s="451"/>
      <c r="BB888" s="451"/>
      <c r="BC888" s="451"/>
      <c r="BD888" s="451"/>
      <c r="BE888" s="451"/>
      <c r="BF888" s="451"/>
      <c r="BG888" s="451"/>
      <c r="BH888" s="451"/>
      <c r="BI888" s="451"/>
      <c r="BJ888" s="451"/>
      <c r="BK888" s="451"/>
      <c r="BL888" s="451"/>
      <c r="BM888" s="451"/>
      <c r="BN888" s="451"/>
      <c r="BO888" s="451"/>
      <c r="BP888" s="451"/>
      <c r="BQ888" s="451"/>
      <c r="BR888" s="451"/>
      <c r="BS888" s="451"/>
      <c r="BT888" s="451"/>
      <c r="BU888" s="451"/>
      <c r="BV888" s="451"/>
      <c r="BW888" s="451"/>
      <c r="BX888" s="451"/>
      <c r="BY888" s="451"/>
      <c r="BZ888" s="451"/>
      <c r="CA888" s="451"/>
      <c r="CB888" s="451"/>
      <c r="CC888" s="451"/>
      <c r="CD888" s="451"/>
      <c r="CE888" s="451"/>
      <c r="CF888" s="451"/>
      <c r="CG888" s="451"/>
      <c r="CH888" s="451"/>
      <c r="CI888" s="451"/>
      <c r="CJ888" s="451"/>
    </row>
    <row r="889" spans="4:88" ht="14.25" customHeight="1" x14ac:dyDescent="0.35">
      <c r="D889" s="443" t="s">
        <v>406</v>
      </c>
      <c r="E889" s="444"/>
      <c r="F889" s="444"/>
      <c r="G889" s="444"/>
      <c r="H889" s="444"/>
      <c r="I889" s="444"/>
      <c r="J889" s="444"/>
      <c r="K889" s="444"/>
      <c r="L889" s="444"/>
      <c r="M889" s="444"/>
      <c r="N889" s="444"/>
      <c r="O889" s="444"/>
      <c r="P889" s="444"/>
      <c r="Q889" s="444"/>
      <c r="R889" s="444"/>
      <c r="S889" s="444"/>
      <c r="T889" s="445"/>
      <c r="U889" s="532">
        <v>18962</v>
      </c>
      <c r="V889" s="444"/>
      <c r="W889" s="444"/>
      <c r="X889" s="444"/>
      <c r="Y889" s="444"/>
      <c r="Z889" s="444"/>
      <c r="AA889" s="445"/>
      <c r="AB889" s="532">
        <v>2519</v>
      </c>
      <c r="AC889" s="444"/>
      <c r="AD889" s="444"/>
      <c r="AE889" s="444"/>
      <c r="AF889" s="444"/>
      <c r="AG889" s="444"/>
      <c r="AH889" s="445"/>
      <c r="AI889" s="443" t="s">
        <v>1033</v>
      </c>
      <c r="AJ889" s="444"/>
      <c r="AK889" s="444"/>
      <c r="AL889" s="444"/>
      <c r="AM889" s="444"/>
      <c r="AN889" s="444"/>
      <c r="AO889" s="444"/>
      <c r="AP889" s="444"/>
      <c r="AQ889" s="30"/>
      <c r="AR889" s="451" t="s">
        <v>406</v>
      </c>
      <c r="AS889" s="451"/>
      <c r="AT889" s="451"/>
      <c r="AU889" s="451"/>
      <c r="AV889" s="451"/>
      <c r="AW889" s="451"/>
      <c r="AX889" s="451"/>
      <c r="AY889" s="451"/>
      <c r="AZ889" s="451"/>
      <c r="BA889" s="451"/>
      <c r="BB889" s="451" t="s">
        <v>407</v>
      </c>
      <c r="BC889" s="451"/>
      <c r="BD889" s="451"/>
      <c r="BE889" s="451"/>
      <c r="BF889" s="451"/>
      <c r="BG889" s="451"/>
      <c r="BH889" s="451"/>
      <c r="BI889" s="451"/>
      <c r="BJ889" s="451" t="s">
        <v>408</v>
      </c>
      <c r="BK889" s="451"/>
      <c r="BL889" s="451"/>
      <c r="BM889" s="451"/>
      <c r="BN889" s="451"/>
      <c r="BO889" s="451"/>
      <c r="BP889" s="451"/>
      <c r="BQ889" s="451"/>
      <c r="BR889" s="451"/>
      <c r="BS889" s="451" t="s">
        <v>368</v>
      </c>
      <c r="BT889" s="451"/>
      <c r="BU889" s="451"/>
      <c r="BV889" s="451"/>
      <c r="BW889" s="451"/>
      <c r="BX889" s="451"/>
      <c r="BY889" s="451"/>
      <c r="BZ889" s="451"/>
      <c r="CA889" s="451"/>
      <c r="CB889" s="451" t="s">
        <v>409</v>
      </c>
      <c r="CC889" s="451"/>
      <c r="CD889" s="451"/>
      <c r="CE889" s="451"/>
      <c r="CF889" s="451"/>
      <c r="CG889" s="451"/>
      <c r="CH889" s="451"/>
      <c r="CI889" s="451"/>
      <c r="CJ889" s="451"/>
    </row>
    <row r="890" spans="4:88" ht="14.25" customHeight="1" x14ac:dyDescent="0.35">
      <c r="D890" s="443" t="s">
        <v>407</v>
      </c>
      <c r="E890" s="444"/>
      <c r="F890" s="444"/>
      <c r="G890" s="444"/>
      <c r="H890" s="444"/>
      <c r="I890" s="444"/>
      <c r="J890" s="444"/>
      <c r="K890" s="444"/>
      <c r="L890" s="444"/>
      <c r="M890" s="444"/>
      <c r="N890" s="444"/>
      <c r="O890" s="444"/>
      <c r="P890" s="444"/>
      <c r="Q890" s="444"/>
      <c r="R890" s="444"/>
      <c r="S890" s="444"/>
      <c r="T890" s="445"/>
      <c r="U890" s="443">
        <f>96+1096</f>
        <v>1192</v>
      </c>
      <c r="V890" s="444"/>
      <c r="W890" s="444"/>
      <c r="X890" s="444"/>
      <c r="Y890" s="444"/>
      <c r="Z890" s="444"/>
      <c r="AA890" s="445"/>
      <c r="AB890" s="532">
        <v>95</v>
      </c>
      <c r="AC890" s="444"/>
      <c r="AD890" s="444"/>
      <c r="AE890" s="444"/>
      <c r="AF890" s="444"/>
      <c r="AG890" s="444"/>
      <c r="AH890" s="445"/>
      <c r="AI890" s="443" t="s">
        <v>1033</v>
      </c>
      <c r="AJ890" s="444"/>
      <c r="AK890" s="444"/>
      <c r="AL890" s="444"/>
      <c r="AM890" s="444"/>
      <c r="AN890" s="444"/>
      <c r="AO890" s="444"/>
      <c r="AP890" s="444"/>
      <c r="AQ890" s="30"/>
      <c r="AR890" s="451"/>
      <c r="AS890" s="451"/>
      <c r="AT890" s="451"/>
      <c r="AU890" s="451"/>
      <c r="AV890" s="451"/>
      <c r="AW890" s="451"/>
      <c r="AX890" s="451"/>
      <c r="AY890" s="451"/>
      <c r="AZ890" s="451"/>
      <c r="BA890" s="451"/>
      <c r="BB890" s="451"/>
      <c r="BC890" s="451"/>
      <c r="BD890" s="451"/>
      <c r="BE890" s="451"/>
      <c r="BF890" s="451"/>
      <c r="BG890" s="451"/>
      <c r="BH890" s="451"/>
      <c r="BI890" s="451"/>
      <c r="BJ890" s="451"/>
      <c r="BK890" s="451"/>
      <c r="BL890" s="451"/>
      <c r="BM890" s="451"/>
      <c r="BN890" s="451"/>
      <c r="BO890" s="451"/>
      <c r="BP890" s="451"/>
      <c r="BQ890" s="451"/>
      <c r="BR890" s="451"/>
      <c r="BS890" s="451"/>
      <c r="BT890" s="451"/>
      <c r="BU890" s="451"/>
      <c r="BV890" s="451"/>
      <c r="BW890" s="451"/>
      <c r="BX890" s="451"/>
      <c r="BY890" s="451"/>
      <c r="BZ890" s="451"/>
      <c r="CA890" s="451"/>
      <c r="CB890" s="451"/>
      <c r="CC890" s="451"/>
      <c r="CD890" s="451"/>
      <c r="CE890" s="451"/>
      <c r="CF890" s="451"/>
      <c r="CG890" s="451"/>
      <c r="CH890" s="451"/>
      <c r="CI890" s="451"/>
      <c r="CJ890" s="451"/>
    </row>
    <row r="891" spans="4:88" ht="14.25" customHeight="1" x14ac:dyDescent="0.35">
      <c r="D891" s="443" t="s">
        <v>408</v>
      </c>
      <c r="E891" s="444"/>
      <c r="F891" s="444"/>
      <c r="G891" s="444"/>
      <c r="H891" s="444"/>
      <c r="I891" s="444"/>
      <c r="J891" s="444"/>
      <c r="K891" s="444"/>
      <c r="L891" s="444"/>
      <c r="M891" s="444"/>
      <c r="N891" s="444"/>
      <c r="O891" s="444"/>
      <c r="P891" s="444"/>
      <c r="Q891" s="444"/>
      <c r="R891" s="444"/>
      <c r="S891" s="444"/>
      <c r="T891" s="445"/>
      <c r="U891" s="443">
        <v>62</v>
      </c>
      <c r="V891" s="444"/>
      <c r="W891" s="444"/>
      <c r="X891" s="444"/>
      <c r="Y891" s="444"/>
      <c r="Z891" s="444"/>
      <c r="AA891" s="445"/>
      <c r="AB891" s="532">
        <v>0</v>
      </c>
      <c r="AC891" s="444"/>
      <c r="AD891" s="444"/>
      <c r="AE891" s="444"/>
      <c r="AF891" s="444"/>
      <c r="AG891" s="444"/>
      <c r="AH891" s="445"/>
      <c r="AI891" s="443" t="s">
        <v>1033</v>
      </c>
      <c r="AJ891" s="444"/>
      <c r="AK891" s="444"/>
      <c r="AL891" s="444"/>
      <c r="AM891" s="444"/>
      <c r="AN891" s="444"/>
      <c r="AO891" s="444"/>
      <c r="AP891" s="444"/>
      <c r="AQ891" s="30"/>
      <c r="AR891" s="451" t="s">
        <v>179</v>
      </c>
      <c r="AS891" s="451"/>
      <c r="AT891" s="451"/>
      <c r="AU891" s="451"/>
      <c r="AV891" s="451"/>
      <c r="AW891" s="451" t="s">
        <v>120</v>
      </c>
      <c r="AX891" s="451"/>
      <c r="AY891" s="451"/>
      <c r="AZ891" s="451"/>
      <c r="BA891" s="451"/>
      <c r="BB891" s="451" t="s">
        <v>179</v>
      </c>
      <c r="BC891" s="451"/>
      <c r="BD891" s="451"/>
      <c r="BE891" s="451"/>
      <c r="BF891" s="451" t="s">
        <v>120</v>
      </c>
      <c r="BG891" s="451"/>
      <c r="BH891" s="451"/>
      <c r="BI891" s="451"/>
      <c r="BJ891" s="451" t="s">
        <v>179</v>
      </c>
      <c r="BK891" s="451"/>
      <c r="BL891" s="451"/>
      <c r="BM891" s="451"/>
      <c r="BN891" s="451" t="s">
        <v>120</v>
      </c>
      <c r="BO891" s="451"/>
      <c r="BP891" s="451"/>
      <c r="BQ891" s="451"/>
      <c r="BR891" s="451"/>
      <c r="BS891" s="451" t="s">
        <v>179</v>
      </c>
      <c r="BT891" s="451"/>
      <c r="BU891" s="451"/>
      <c r="BV891" s="451"/>
      <c r="BW891" s="451" t="s">
        <v>120</v>
      </c>
      <c r="BX891" s="451"/>
      <c r="BY891" s="451"/>
      <c r="BZ891" s="451"/>
      <c r="CA891" s="451"/>
      <c r="CB891" s="451" t="s">
        <v>179</v>
      </c>
      <c r="CC891" s="451"/>
      <c r="CD891" s="451"/>
      <c r="CE891" s="451"/>
      <c r="CF891" s="451" t="s">
        <v>120</v>
      </c>
      <c r="CG891" s="451"/>
      <c r="CH891" s="451"/>
      <c r="CI891" s="451"/>
      <c r="CJ891" s="451"/>
    </row>
    <row r="892" spans="4:88" ht="14.25" customHeight="1" x14ac:dyDescent="0.35">
      <c r="D892" s="443" t="s">
        <v>368</v>
      </c>
      <c r="E892" s="444"/>
      <c r="F892" s="444"/>
      <c r="G892" s="444"/>
      <c r="H892" s="444"/>
      <c r="I892" s="444"/>
      <c r="J892" s="444"/>
      <c r="K892" s="444"/>
      <c r="L892" s="444"/>
      <c r="M892" s="444"/>
      <c r="N892" s="444"/>
      <c r="O892" s="444"/>
      <c r="P892" s="444"/>
      <c r="Q892" s="444"/>
      <c r="R892" s="444"/>
      <c r="S892" s="444"/>
      <c r="T892" s="445"/>
      <c r="U892" s="443">
        <v>77</v>
      </c>
      <c r="V892" s="444"/>
      <c r="W892" s="444"/>
      <c r="X892" s="444"/>
      <c r="Y892" s="444"/>
      <c r="Z892" s="444"/>
      <c r="AA892" s="445"/>
      <c r="AB892" s="532">
        <v>7</v>
      </c>
      <c r="AC892" s="444"/>
      <c r="AD892" s="444"/>
      <c r="AE892" s="444"/>
      <c r="AF892" s="444"/>
      <c r="AG892" s="444"/>
      <c r="AH892" s="445"/>
      <c r="AI892" s="443" t="s">
        <v>1033</v>
      </c>
      <c r="AJ892" s="444"/>
      <c r="AK892" s="444"/>
      <c r="AL892" s="444"/>
      <c r="AM892" s="444"/>
      <c r="AN892" s="444"/>
      <c r="AO892" s="444"/>
      <c r="AP892" s="444"/>
      <c r="AQ892" s="30"/>
      <c r="AR892" s="451"/>
      <c r="AS892" s="451"/>
      <c r="AT892" s="451"/>
      <c r="AU892" s="451"/>
      <c r="AV892" s="451"/>
      <c r="AW892" s="451"/>
      <c r="AX892" s="451"/>
      <c r="AY892" s="451"/>
      <c r="AZ892" s="451"/>
      <c r="BA892" s="451"/>
      <c r="BB892" s="451"/>
      <c r="BC892" s="451"/>
      <c r="BD892" s="451"/>
      <c r="BE892" s="451"/>
      <c r="BF892" s="451"/>
      <c r="BG892" s="451"/>
      <c r="BH892" s="451"/>
      <c r="BI892" s="451"/>
      <c r="BJ892" s="451"/>
      <c r="BK892" s="451"/>
      <c r="BL892" s="451"/>
      <c r="BM892" s="451"/>
      <c r="BN892" s="451"/>
      <c r="BO892" s="451"/>
      <c r="BP892" s="451"/>
      <c r="BQ892" s="451"/>
      <c r="BR892" s="451"/>
      <c r="BS892" s="451"/>
      <c r="BT892" s="451"/>
      <c r="BU892" s="451"/>
      <c r="BV892" s="451"/>
      <c r="BW892" s="451"/>
      <c r="BX892" s="451"/>
      <c r="BY892" s="451"/>
      <c r="BZ892" s="451"/>
      <c r="CA892" s="451"/>
      <c r="CB892" s="451"/>
      <c r="CC892" s="451"/>
      <c r="CD892" s="451"/>
      <c r="CE892" s="451"/>
      <c r="CF892" s="451"/>
      <c r="CG892" s="451"/>
      <c r="CH892" s="451"/>
      <c r="CI892" s="451"/>
      <c r="CJ892" s="451"/>
    </row>
    <row r="893" spans="4:88" ht="14.25" customHeight="1" x14ac:dyDescent="0.35">
      <c r="D893" s="443" t="s">
        <v>409</v>
      </c>
      <c r="E893" s="444"/>
      <c r="F893" s="444"/>
      <c r="G893" s="444"/>
      <c r="H893" s="444"/>
      <c r="I893" s="444"/>
      <c r="J893" s="444"/>
      <c r="K893" s="444"/>
      <c r="L893" s="444"/>
      <c r="M893" s="444"/>
      <c r="N893" s="444"/>
      <c r="O893" s="444"/>
      <c r="P893" s="444"/>
      <c r="Q893" s="444"/>
      <c r="R893" s="444"/>
      <c r="S893" s="444"/>
      <c r="T893" s="445"/>
      <c r="U893" s="532">
        <v>16</v>
      </c>
      <c r="V893" s="444"/>
      <c r="W893" s="444"/>
      <c r="X893" s="444"/>
      <c r="Y893" s="444"/>
      <c r="Z893" s="444"/>
      <c r="AA893" s="445"/>
      <c r="AB893" s="532">
        <v>0</v>
      </c>
      <c r="AC893" s="444"/>
      <c r="AD893" s="444"/>
      <c r="AE893" s="444"/>
      <c r="AF893" s="444"/>
      <c r="AG893" s="444"/>
      <c r="AH893" s="445"/>
      <c r="AI893" s="443" t="s">
        <v>1033</v>
      </c>
      <c r="AJ893" s="444"/>
      <c r="AK893" s="444"/>
      <c r="AL893" s="444"/>
      <c r="AM893" s="444"/>
      <c r="AN893" s="444"/>
      <c r="AO893" s="444"/>
      <c r="AP893" s="444"/>
      <c r="AQ893" s="30"/>
      <c r="AR893" s="515">
        <v>18054</v>
      </c>
      <c r="AS893" s="516"/>
      <c r="AT893" s="516"/>
      <c r="AU893" s="516"/>
      <c r="AV893" s="516"/>
      <c r="AW893" s="516"/>
      <c r="AX893" s="516"/>
      <c r="AY893" s="516"/>
      <c r="AZ893" s="516"/>
      <c r="BA893" s="517"/>
      <c r="BB893" s="515">
        <v>318</v>
      </c>
      <c r="BC893" s="516"/>
      <c r="BD893" s="516"/>
      <c r="BE893" s="516"/>
      <c r="BF893" s="516"/>
      <c r="BG893" s="516"/>
      <c r="BH893" s="516"/>
      <c r="BI893" s="517"/>
      <c r="BJ893" s="515">
        <v>8</v>
      </c>
      <c r="BK893" s="516"/>
      <c r="BL893" s="516"/>
      <c r="BM893" s="516"/>
      <c r="BN893" s="516"/>
      <c r="BO893" s="516"/>
      <c r="BP893" s="516"/>
      <c r="BQ893" s="516"/>
      <c r="BR893" s="517"/>
      <c r="BS893" s="515" t="s">
        <v>955</v>
      </c>
      <c r="BT893" s="516"/>
      <c r="BU893" s="516"/>
      <c r="BV893" s="516"/>
      <c r="BW893" s="516"/>
      <c r="BX893" s="516"/>
      <c r="BY893" s="516"/>
      <c r="BZ893" s="516"/>
      <c r="CA893" s="517"/>
      <c r="CB893" s="446">
        <v>1</v>
      </c>
      <c r="CC893" s="447"/>
      <c r="CD893" s="447"/>
      <c r="CE893" s="447"/>
      <c r="CF893" s="447"/>
      <c r="CG893" s="447"/>
      <c r="CH893" s="447"/>
      <c r="CI893" s="447"/>
      <c r="CJ893" s="521"/>
    </row>
    <row r="894" spans="4:88" ht="14.25" customHeight="1" x14ac:dyDescent="0.35">
      <c r="D894" s="443" t="s">
        <v>117</v>
      </c>
      <c r="E894" s="444"/>
      <c r="F894" s="444"/>
      <c r="G894" s="444"/>
      <c r="H894" s="444"/>
      <c r="I894" s="444"/>
      <c r="J894" s="444"/>
      <c r="K894" s="444"/>
      <c r="L894" s="444"/>
      <c r="M894" s="444"/>
      <c r="N894" s="444"/>
      <c r="O894" s="444"/>
      <c r="P894" s="444"/>
      <c r="Q894" s="444"/>
      <c r="R894" s="444"/>
      <c r="S894" s="444"/>
      <c r="T894" s="445"/>
      <c r="U894" s="532">
        <f>SUM(U889:AA893)</f>
        <v>20309</v>
      </c>
      <c r="V894" s="444"/>
      <c r="W894" s="444"/>
      <c r="X894" s="444"/>
      <c r="Y894" s="444"/>
      <c r="Z894" s="444"/>
      <c r="AA894" s="445"/>
      <c r="AB894" s="532">
        <f>SUM(AB889:AH893)</f>
        <v>2621</v>
      </c>
      <c r="AC894" s="444"/>
      <c r="AD894" s="444"/>
      <c r="AE894" s="444"/>
      <c r="AF894" s="444"/>
      <c r="AG894" s="444"/>
      <c r="AH894" s="445"/>
      <c r="AI894" s="443"/>
      <c r="AJ894" s="444"/>
      <c r="AK894" s="444"/>
      <c r="AL894" s="444"/>
      <c r="AM894" s="444"/>
      <c r="AN894" s="444"/>
      <c r="AO894" s="444"/>
      <c r="AP894" s="444"/>
      <c r="AQ894" s="30"/>
      <c r="AR894" s="518"/>
      <c r="AS894" s="519"/>
      <c r="AT894" s="519"/>
      <c r="AU894" s="519"/>
      <c r="AV894" s="519"/>
      <c r="AW894" s="519"/>
      <c r="AX894" s="519"/>
      <c r="AY894" s="519"/>
      <c r="AZ894" s="519"/>
      <c r="BA894" s="520"/>
      <c r="BB894" s="518"/>
      <c r="BC894" s="519"/>
      <c r="BD894" s="519"/>
      <c r="BE894" s="519"/>
      <c r="BF894" s="519"/>
      <c r="BG894" s="519"/>
      <c r="BH894" s="519"/>
      <c r="BI894" s="520"/>
      <c r="BJ894" s="518"/>
      <c r="BK894" s="519"/>
      <c r="BL894" s="519"/>
      <c r="BM894" s="519"/>
      <c r="BN894" s="519"/>
      <c r="BO894" s="519"/>
      <c r="BP894" s="519"/>
      <c r="BQ894" s="519"/>
      <c r="BR894" s="520"/>
      <c r="BS894" s="518"/>
      <c r="BT894" s="519"/>
      <c r="BU894" s="519"/>
      <c r="BV894" s="519"/>
      <c r="BW894" s="519"/>
      <c r="BX894" s="519"/>
      <c r="BY894" s="519"/>
      <c r="BZ894" s="519"/>
      <c r="CA894" s="520"/>
      <c r="CB894" s="522"/>
      <c r="CC894" s="523"/>
      <c r="CD894" s="523"/>
      <c r="CE894" s="523"/>
      <c r="CF894" s="523"/>
      <c r="CG894" s="523"/>
      <c r="CH894" s="523"/>
      <c r="CI894" s="523"/>
      <c r="CJ894" s="524"/>
    </row>
    <row r="895" spans="4:88" ht="14.25" customHeight="1" x14ac:dyDescent="0.35">
      <c r="D895" s="324" t="s">
        <v>850</v>
      </c>
      <c r="E895" s="324"/>
      <c r="F895" s="324"/>
      <c r="G895" s="324"/>
      <c r="H895" s="324"/>
      <c r="I895" s="324"/>
      <c r="J895" s="324"/>
      <c r="K895" s="324"/>
      <c r="L895" s="324"/>
      <c r="M895" s="324"/>
      <c r="N895" s="324"/>
      <c r="O895" s="324"/>
      <c r="P895" s="324"/>
      <c r="Q895" s="324"/>
      <c r="R895" s="324"/>
      <c r="S895" s="324"/>
      <c r="T895" s="324"/>
      <c r="U895" s="103"/>
      <c r="V895" s="103"/>
      <c r="W895" s="103"/>
      <c r="X895" s="103"/>
      <c r="Y895" s="103"/>
      <c r="Z895" s="103"/>
      <c r="AA895" s="103"/>
      <c r="AB895" s="103"/>
      <c r="AC895" s="103"/>
      <c r="AD895" s="103"/>
      <c r="AE895" s="103"/>
      <c r="AF895" s="103"/>
      <c r="AG895" s="103"/>
      <c r="AH895" s="103"/>
      <c r="AI895" s="103"/>
      <c r="AJ895" s="103"/>
      <c r="AK895" s="103"/>
      <c r="AL895" s="103"/>
      <c r="AM895" s="103"/>
      <c r="AN895" s="103"/>
      <c r="AO895" s="103"/>
      <c r="AP895" s="103"/>
      <c r="AR895" s="593" t="s">
        <v>438</v>
      </c>
      <c r="AS895" s="593"/>
      <c r="AT895" s="593"/>
      <c r="AU895" s="593"/>
      <c r="AV895" s="593"/>
      <c r="AW895" s="593"/>
      <c r="AX895" s="593"/>
      <c r="AY895" s="593"/>
      <c r="AZ895" s="593"/>
      <c r="BA895" s="593"/>
      <c r="BB895" s="593"/>
      <c r="BC895" s="593"/>
      <c r="BD895" s="593"/>
      <c r="BE895" s="593"/>
      <c r="BF895" s="593"/>
      <c r="BG895" s="593"/>
      <c r="BH895" s="593"/>
      <c r="BI895" s="593"/>
      <c r="BJ895" s="593"/>
      <c r="BK895" s="593"/>
      <c r="BL895" s="593"/>
      <c r="BM895" s="593"/>
      <c r="BN895" s="593"/>
      <c r="BO895" s="593"/>
      <c r="BP895" s="593"/>
      <c r="BQ895" s="593"/>
      <c r="BR895" s="593"/>
      <c r="BS895" s="593"/>
      <c r="BT895" s="593"/>
      <c r="BU895" s="593"/>
      <c r="BV895" s="593"/>
      <c r="BW895" s="593"/>
      <c r="BX895" s="593"/>
      <c r="BY895" s="593"/>
      <c r="BZ895" s="593"/>
      <c r="CA895" s="593"/>
      <c r="CB895" s="593"/>
      <c r="CC895" s="593"/>
      <c r="CD895" s="593"/>
      <c r="CE895" s="593"/>
      <c r="CF895" s="593"/>
      <c r="CG895" s="593"/>
      <c r="CH895" s="593"/>
    </row>
    <row r="896" spans="4:88" ht="14.25" customHeight="1" x14ac:dyDescent="0.35">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row>
    <row r="897" spans="4:88" ht="14.25" customHeight="1" x14ac:dyDescent="0.35">
      <c r="D897" s="293" t="s">
        <v>852</v>
      </c>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c r="AH897" s="293"/>
      <c r="AI897" s="293"/>
      <c r="AJ897" s="293"/>
      <c r="AK897" s="293"/>
      <c r="AL897" s="293"/>
      <c r="AM897" s="293"/>
      <c r="AN897" s="293"/>
      <c r="AO897" s="293"/>
      <c r="AP897" s="293"/>
      <c r="AR897" s="530" t="s">
        <v>853</v>
      </c>
      <c r="AS897" s="530"/>
      <c r="AT897" s="530"/>
      <c r="AU897" s="530"/>
      <c r="AV897" s="530"/>
      <c r="AW897" s="530"/>
      <c r="AX897" s="530"/>
      <c r="AY897" s="530"/>
      <c r="AZ897" s="530"/>
      <c r="BA897" s="530"/>
      <c r="BB897" s="530"/>
      <c r="BC897" s="530"/>
      <c r="BD897" s="530"/>
      <c r="BE897" s="530"/>
      <c r="BF897" s="530"/>
      <c r="BG897" s="530"/>
      <c r="BH897" s="530"/>
      <c r="BI897" s="530"/>
      <c r="BJ897" s="530"/>
      <c r="BK897" s="530"/>
      <c r="BL897" s="530"/>
      <c r="BM897" s="530"/>
      <c r="BN897" s="530"/>
      <c r="BO897" s="530"/>
      <c r="BP897" s="530"/>
      <c r="BQ897" s="530"/>
      <c r="BR897" s="530"/>
      <c r="BS897" s="530"/>
      <c r="BT897" s="530"/>
      <c r="BU897" s="530"/>
      <c r="BV897" s="530"/>
      <c r="BW897" s="530"/>
      <c r="BX897" s="530"/>
      <c r="BY897" s="530"/>
      <c r="BZ897" s="530"/>
      <c r="CA897" s="530"/>
      <c r="CB897" s="530"/>
      <c r="CC897" s="530"/>
      <c r="CD897" s="530"/>
      <c r="CE897" s="530"/>
      <c r="CF897" s="530"/>
      <c r="CG897" s="530"/>
      <c r="CH897" s="530"/>
    </row>
    <row r="898" spans="4:88" ht="14.25" customHeight="1" x14ac:dyDescent="0.35">
      <c r="D898" s="294"/>
      <c r="E898" s="294"/>
      <c r="F898" s="294"/>
      <c r="G898" s="294"/>
      <c r="H898" s="294"/>
      <c r="I898" s="294"/>
      <c r="J898" s="294"/>
      <c r="K898" s="294"/>
      <c r="L898" s="294"/>
      <c r="M898" s="294"/>
      <c r="N898" s="294"/>
      <c r="O898" s="294"/>
      <c r="P898" s="294"/>
      <c r="Q898" s="294"/>
      <c r="R898" s="294"/>
      <c r="S898" s="294"/>
      <c r="T898" s="294"/>
      <c r="U898" s="294"/>
      <c r="V898" s="294"/>
      <c r="W898" s="294"/>
      <c r="X898" s="294"/>
      <c r="Y898" s="294"/>
      <c r="Z898" s="294"/>
      <c r="AA898" s="294"/>
      <c r="AB898" s="294"/>
      <c r="AC898" s="294"/>
      <c r="AD898" s="294"/>
      <c r="AE898" s="294"/>
      <c r="AF898" s="294"/>
      <c r="AG898" s="294"/>
      <c r="AH898" s="294"/>
      <c r="AI898" s="294"/>
      <c r="AJ898" s="294"/>
      <c r="AK898" s="294"/>
      <c r="AL898" s="294"/>
      <c r="AM898" s="294"/>
      <c r="AN898" s="294"/>
      <c r="AO898" s="294"/>
      <c r="AP898" s="294"/>
      <c r="AR898" s="530"/>
      <c r="AS898" s="530"/>
      <c r="AT898" s="530"/>
      <c r="AU898" s="530"/>
      <c r="AV898" s="530"/>
      <c r="AW898" s="530"/>
      <c r="AX898" s="530"/>
      <c r="AY898" s="530"/>
      <c r="AZ898" s="530"/>
      <c r="BA898" s="530"/>
      <c r="BB898" s="530"/>
      <c r="BC898" s="530"/>
      <c r="BD898" s="530"/>
      <c r="BE898" s="530"/>
      <c r="BF898" s="530"/>
      <c r="BG898" s="530"/>
      <c r="BH898" s="530"/>
      <c r="BI898" s="530"/>
      <c r="BJ898" s="530"/>
      <c r="BK898" s="530"/>
      <c r="BL898" s="530"/>
      <c r="BM898" s="530"/>
      <c r="BN898" s="530"/>
      <c r="BO898" s="530"/>
      <c r="BP898" s="530"/>
      <c r="BQ898" s="530"/>
      <c r="BR898" s="530"/>
      <c r="BS898" s="530"/>
      <c r="BT898" s="530"/>
      <c r="BU898" s="530"/>
      <c r="BV898" s="530"/>
      <c r="BW898" s="530"/>
      <c r="BX898" s="530"/>
      <c r="BY898" s="530"/>
      <c r="BZ898" s="530"/>
      <c r="CA898" s="530"/>
      <c r="CB898" s="530"/>
      <c r="CC898" s="530"/>
      <c r="CD898" s="530"/>
      <c r="CE898" s="530"/>
      <c r="CF898" s="530"/>
      <c r="CG898" s="530"/>
      <c r="CH898" s="530"/>
    </row>
    <row r="899" spans="4:88" ht="14.25" customHeight="1" x14ac:dyDescent="0.35">
      <c r="D899" s="338" t="s">
        <v>413</v>
      </c>
      <c r="E899" s="339"/>
      <c r="F899" s="339"/>
      <c r="G899" s="339"/>
      <c r="H899" s="339"/>
      <c r="I899" s="339"/>
      <c r="J899" s="339"/>
      <c r="K899" s="339"/>
      <c r="L899" s="339"/>
      <c r="M899" s="339"/>
      <c r="N899" s="339"/>
      <c r="O899" s="339"/>
      <c r="P899" s="339"/>
      <c r="Q899" s="339"/>
      <c r="R899" s="339"/>
      <c r="S899" s="339"/>
      <c r="T899" s="339"/>
      <c r="U899" s="339"/>
      <c r="V899" s="352"/>
      <c r="W899" s="551" t="s">
        <v>414</v>
      </c>
      <c r="X899" s="552"/>
      <c r="Y899" s="552"/>
      <c r="Z899" s="552"/>
      <c r="AA899" s="552"/>
      <c r="AB899" s="552"/>
      <c r="AC899" s="552"/>
      <c r="AD899" s="552"/>
      <c r="AE899" s="552"/>
      <c r="AF899" s="552"/>
      <c r="AG899" s="552"/>
      <c r="AH899" s="552"/>
      <c r="AI899" s="552"/>
      <c r="AJ899" s="553"/>
      <c r="AK899" s="551" t="s">
        <v>419</v>
      </c>
      <c r="AL899" s="552"/>
      <c r="AM899" s="552"/>
      <c r="AN899" s="552"/>
      <c r="AO899" s="552"/>
      <c r="AP899" s="552"/>
      <c r="AR899" s="451" t="s">
        <v>413</v>
      </c>
      <c r="AS899" s="451"/>
      <c r="AT899" s="451"/>
      <c r="AU899" s="451"/>
      <c r="AV899" s="451"/>
      <c r="AW899" s="451"/>
      <c r="AX899" s="451"/>
      <c r="AY899" s="451"/>
      <c r="AZ899" s="451"/>
      <c r="BA899" s="451"/>
      <c r="BB899" s="451"/>
      <c r="BC899" s="451"/>
      <c r="BD899" s="451"/>
      <c r="BE899" s="451"/>
      <c r="BF899" s="451"/>
      <c r="BG899" s="451"/>
      <c r="BH899" s="451"/>
      <c r="BI899" s="451"/>
      <c r="BJ899" s="451"/>
      <c r="BK899" s="451" t="s">
        <v>414</v>
      </c>
      <c r="BL899" s="451"/>
      <c r="BM899" s="451"/>
      <c r="BN899" s="451"/>
      <c r="BO899" s="451"/>
      <c r="BP899" s="451"/>
      <c r="BQ899" s="451"/>
      <c r="BR899" s="451"/>
      <c r="BS899" s="451"/>
      <c r="BT899" s="451"/>
      <c r="BU899" s="451"/>
      <c r="BV899" s="451"/>
      <c r="BW899" s="451"/>
      <c r="BX899" s="451"/>
      <c r="BY899" s="451" t="s">
        <v>439</v>
      </c>
      <c r="BZ899" s="451"/>
      <c r="CA899" s="451"/>
      <c r="CB899" s="451"/>
      <c r="CC899" s="451"/>
      <c r="CD899" s="451"/>
      <c r="CE899" s="451"/>
      <c r="CF899" s="451"/>
      <c r="CG899" s="451"/>
      <c r="CH899" s="451"/>
      <c r="CI899" s="451"/>
      <c r="CJ899" s="451"/>
    </row>
    <row r="900" spans="4:88" ht="14.25" customHeight="1" x14ac:dyDescent="0.35">
      <c r="D900" s="340"/>
      <c r="E900" s="341"/>
      <c r="F900" s="341"/>
      <c r="G900" s="341"/>
      <c r="H900" s="341"/>
      <c r="I900" s="341"/>
      <c r="J900" s="341"/>
      <c r="K900" s="341"/>
      <c r="L900" s="341"/>
      <c r="M900" s="341"/>
      <c r="N900" s="341"/>
      <c r="O900" s="341"/>
      <c r="P900" s="341"/>
      <c r="Q900" s="341"/>
      <c r="R900" s="341"/>
      <c r="S900" s="341"/>
      <c r="T900" s="341"/>
      <c r="U900" s="341"/>
      <c r="V900" s="353"/>
      <c r="W900" s="551" t="s">
        <v>179</v>
      </c>
      <c r="X900" s="552"/>
      <c r="Y900" s="552"/>
      <c r="Z900" s="552"/>
      <c r="AA900" s="552"/>
      <c r="AB900" s="552"/>
      <c r="AC900" s="553"/>
      <c r="AD900" s="551" t="s">
        <v>120</v>
      </c>
      <c r="AE900" s="552"/>
      <c r="AF900" s="552"/>
      <c r="AG900" s="552"/>
      <c r="AH900" s="552"/>
      <c r="AI900" s="552"/>
      <c r="AJ900" s="553"/>
      <c r="AK900" s="551" t="s">
        <v>179</v>
      </c>
      <c r="AL900" s="552"/>
      <c r="AM900" s="552"/>
      <c r="AN900" s="552"/>
      <c r="AO900" s="553"/>
      <c r="AP900" s="185" t="s">
        <v>120</v>
      </c>
      <c r="AR900" s="451"/>
      <c r="AS900" s="451"/>
      <c r="AT900" s="451"/>
      <c r="AU900" s="451"/>
      <c r="AV900" s="451"/>
      <c r="AW900" s="451"/>
      <c r="AX900" s="451"/>
      <c r="AY900" s="451"/>
      <c r="AZ900" s="451"/>
      <c r="BA900" s="451"/>
      <c r="BB900" s="451"/>
      <c r="BC900" s="451"/>
      <c r="BD900" s="451"/>
      <c r="BE900" s="451"/>
      <c r="BF900" s="451"/>
      <c r="BG900" s="451"/>
      <c r="BH900" s="451"/>
      <c r="BI900" s="451"/>
      <c r="BJ900" s="451"/>
      <c r="BK900" s="451" t="s">
        <v>179</v>
      </c>
      <c r="BL900" s="451"/>
      <c r="BM900" s="451"/>
      <c r="BN900" s="451"/>
      <c r="BO900" s="451"/>
      <c r="BP900" s="451"/>
      <c r="BQ900" s="451"/>
      <c r="BR900" s="451" t="s">
        <v>120</v>
      </c>
      <c r="BS900" s="451"/>
      <c r="BT900" s="451"/>
      <c r="BU900" s="451"/>
      <c r="BV900" s="451"/>
      <c r="BW900" s="451"/>
      <c r="BX900" s="451"/>
      <c r="BY900" s="451" t="s">
        <v>179</v>
      </c>
      <c r="BZ900" s="451"/>
      <c r="CA900" s="451"/>
      <c r="CB900" s="451"/>
      <c r="CC900" s="451"/>
      <c r="CD900" s="451"/>
      <c r="CE900" s="451" t="s">
        <v>120</v>
      </c>
      <c r="CF900" s="451"/>
      <c r="CG900" s="451"/>
      <c r="CH900" s="451"/>
      <c r="CI900" s="451"/>
      <c r="CJ900" s="451"/>
    </row>
    <row r="901" spans="4:88" ht="14.25" customHeight="1" x14ac:dyDescent="0.35">
      <c r="D901" s="300">
        <v>1</v>
      </c>
      <c r="E901" s="301"/>
      <c r="F901" s="301"/>
      <c r="G901" s="301"/>
      <c r="H901" s="301"/>
      <c r="I901" s="301"/>
      <c r="J901" s="301"/>
      <c r="K901" s="301"/>
      <c r="L901" s="301"/>
      <c r="M901" s="301"/>
      <c r="N901" s="301"/>
      <c r="O901" s="301"/>
      <c r="P901" s="301"/>
      <c r="Q901" s="301"/>
      <c r="R901" s="301"/>
      <c r="S901" s="301"/>
      <c r="T901" s="301"/>
      <c r="U901" s="301"/>
      <c r="V901" s="302"/>
      <c r="W901" s="443">
        <v>1855</v>
      </c>
      <c r="X901" s="444"/>
      <c r="Y901" s="444"/>
      <c r="Z901" s="444"/>
      <c r="AA901" s="444"/>
      <c r="AB901" s="444"/>
      <c r="AC901" s="445"/>
      <c r="AD901" s="532"/>
      <c r="AE901" s="444"/>
      <c r="AF901" s="444"/>
      <c r="AG901" s="444"/>
      <c r="AH901" s="444"/>
      <c r="AI901" s="444"/>
      <c r="AJ901" s="445"/>
      <c r="AK901" s="547">
        <v>1</v>
      </c>
      <c r="AL901" s="548"/>
      <c r="AM901" s="548"/>
      <c r="AN901" s="548"/>
      <c r="AO901" s="549"/>
      <c r="AP901" s="187"/>
      <c r="AR901" s="550">
        <v>1</v>
      </c>
      <c r="AS901" s="550"/>
      <c r="AT901" s="550"/>
      <c r="AU901" s="550"/>
      <c r="AV901" s="550"/>
      <c r="AW901" s="550"/>
      <c r="AX901" s="550"/>
      <c r="AY901" s="550"/>
      <c r="AZ901" s="550"/>
      <c r="BA901" s="550"/>
      <c r="BB901" s="550"/>
      <c r="BC901" s="550"/>
      <c r="BD901" s="550"/>
      <c r="BE901" s="550"/>
      <c r="BF901" s="550"/>
      <c r="BG901" s="550"/>
      <c r="BH901" s="550"/>
      <c r="BI901" s="550"/>
      <c r="BJ901" s="550"/>
      <c r="BK901" s="532">
        <v>2480</v>
      </c>
      <c r="BL901" s="444"/>
      <c r="BM901" s="444"/>
      <c r="BN901" s="444"/>
      <c r="BO901" s="444"/>
      <c r="BP901" s="444"/>
      <c r="BQ901" s="444"/>
      <c r="BR901" s="471" t="s">
        <v>955</v>
      </c>
      <c r="BS901" s="471"/>
      <c r="BT901" s="471"/>
      <c r="BU901" s="471"/>
      <c r="BV901" s="471"/>
      <c r="BW901" s="471"/>
      <c r="BX901" s="471"/>
      <c r="BY901" s="760">
        <v>1</v>
      </c>
      <c r="BZ901" s="760"/>
      <c r="CA901" s="760"/>
      <c r="CB901" s="760"/>
      <c r="CC901" s="760"/>
      <c r="CD901" s="760"/>
      <c r="CE901" s="464"/>
      <c r="CF901" s="464"/>
      <c r="CG901" s="464"/>
      <c r="CH901" s="464"/>
      <c r="CI901" s="464"/>
      <c r="CJ901" s="464"/>
    </row>
    <row r="902" spans="4:88" ht="14.25" customHeight="1" x14ac:dyDescent="0.35">
      <c r="D902" s="300">
        <v>2</v>
      </c>
      <c r="E902" s="301"/>
      <c r="F902" s="301"/>
      <c r="G902" s="301"/>
      <c r="H902" s="301"/>
      <c r="I902" s="301"/>
      <c r="J902" s="301"/>
      <c r="K902" s="301"/>
      <c r="L902" s="301"/>
      <c r="M902" s="301"/>
      <c r="N902" s="301"/>
      <c r="O902" s="301"/>
      <c r="P902" s="301"/>
      <c r="Q902" s="301"/>
      <c r="R902" s="301"/>
      <c r="S902" s="301"/>
      <c r="T902" s="301"/>
      <c r="U902" s="301"/>
      <c r="V902" s="302"/>
      <c r="W902" s="532">
        <v>10618</v>
      </c>
      <c r="X902" s="444"/>
      <c r="Y902" s="444"/>
      <c r="Z902" s="444"/>
      <c r="AA902" s="444"/>
      <c r="AB902" s="444"/>
      <c r="AC902" s="445"/>
      <c r="AD902" s="532"/>
      <c r="AE902" s="444"/>
      <c r="AF902" s="444"/>
      <c r="AG902" s="444"/>
      <c r="AH902" s="444"/>
      <c r="AI902" s="444"/>
      <c r="AJ902" s="445"/>
      <c r="AK902" s="547">
        <v>1</v>
      </c>
      <c r="AL902" s="548"/>
      <c r="AM902" s="548"/>
      <c r="AN902" s="548"/>
      <c r="AO902" s="549"/>
      <c r="AP902" s="186"/>
      <c r="AR902" s="550">
        <v>2</v>
      </c>
      <c r="AS902" s="550"/>
      <c r="AT902" s="550"/>
      <c r="AU902" s="550"/>
      <c r="AV902" s="550"/>
      <c r="AW902" s="550"/>
      <c r="AX902" s="550"/>
      <c r="AY902" s="550"/>
      <c r="AZ902" s="550"/>
      <c r="BA902" s="550"/>
      <c r="BB902" s="550"/>
      <c r="BC902" s="550"/>
      <c r="BD902" s="550"/>
      <c r="BE902" s="550"/>
      <c r="BF902" s="550"/>
      <c r="BG902" s="550"/>
      <c r="BH902" s="550"/>
      <c r="BI902" s="550"/>
      <c r="BJ902" s="550"/>
      <c r="BK902" s="532">
        <v>10534</v>
      </c>
      <c r="BL902" s="444"/>
      <c r="BM902" s="444"/>
      <c r="BN902" s="444"/>
      <c r="BO902" s="444"/>
      <c r="BP902" s="444"/>
      <c r="BQ902" s="444"/>
      <c r="BR902" s="471" t="s">
        <v>955</v>
      </c>
      <c r="BS902" s="471"/>
      <c r="BT902" s="471"/>
      <c r="BU902" s="471"/>
      <c r="BV902" s="471"/>
      <c r="BW902" s="471"/>
      <c r="BX902" s="471"/>
      <c r="BY902" s="760">
        <v>1</v>
      </c>
      <c r="BZ902" s="760"/>
      <c r="CA902" s="760"/>
      <c r="CB902" s="760"/>
      <c r="CC902" s="760"/>
      <c r="CD902" s="760"/>
      <c r="CE902" s="464"/>
      <c r="CF902" s="464"/>
      <c r="CG902" s="464"/>
      <c r="CH902" s="464"/>
      <c r="CI902" s="464"/>
      <c r="CJ902" s="464"/>
    </row>
    <row r="903" spans="4:88" ht="14.25" customHeight="1" x14ac:dyDescent="0.35">
      <c r="D903" s="300">
        <v>3</v>
      </c>
      <c r="E903" s="301"/>
      <c r="F903" s="301"/>
      <c r="G903" s="301"/>
      <c r="H903" s="301"/>
      <c r="I903" s="301"/>
      <c r="J903" s="301"/>
      <c r="K903" s="301"/>
      <c r="L903" s="301"/>
      <c r="M903" s="301"/>
      <c r="N903" s="301"/>
      <c r="O903" s="301"/>
      <c r="P903" s="301"/>
      <c r="Q903" s="301"/>
      <c r="R903" s="301"/>
      <c r="S903" s="301"/>
      <c r="T903" s="301"/>
      <c r="U903" s="301"/>
      <c r="V903" s="302"/>
      <c r="W903" s="532">
        <v>4781</v>
      </c>
      <c r="X903" s="444"/>
      <c r="Y903" s="444"/>
      <c r="Z903" s="444"/>
      <c r="AA903" s="444"/>
      <c r="AB903" s="444"/>
      <c r="AC903" s="445"/>
      <c r="AD903" s="532"/>
      <c r="AE903" s="444"/>
      <c r="AF903" s="444"/>
      <c r="AG903" s="444"/>
      <c r="AH903" s="444"/>
      <c r="AI903" s="444"/>
      <c r="AJ903" s="445"/>
      <c r="AK903" s="547">
        <v>1</v>
      </c>
      <c r="AL903" s="548"/>
      <c r="AM903" s="548"/>
      <c r="AN903" s="548"/>
      <c r="AO903" s="549"/>
      <c r="AP903" s="186"/>
      <c r="AR903" s="550">
        <v>3</v>
      </c>
      <c r="AS903" s="550"/>
      <c r="AT903" s="550"/>
      <c r="AU903" s="550"/>
      <c r="AV903" s="550"/>
      <c r="AW903" s="550"/>
      <c r="AX903" s="550"/>
      <c r="AY903" s="550"/>
      <c r="AZ903" s="550"/>
      <c r="BA903" s="550"/>
      <c r="BB903" s="550"/>
      <c r="BC903" s="550"/>
      <c r="BD903" s="550"/>
      <c r="BE903" s="550"/>
      <c r="BF903" s="550"/>
      <c r="BG903" s="550"/>
      <c r="BH903" s="550"/>
      <c r="BI903" s="550"/>
      <c r="BJ903" s="550"/>
      <c r="BK903" s="532">
        <v>4030</v>
      </c>
      <c r="BL903" s="444"/>
      <c r="BM903" s="444"/>
      <c r="BN903" s="444"/>
      <c r="BO903" s="444"/>
      <c r="BP903" s="444"/>
      <c r="BQ903" s="444"/>
      <c r="BR903" s="471" t="s">
        <v>955</v>
      </c>
      <c r="BS903" s="471"/>
      <c r="BT903" s="471"/>
      <c r="BU903" s="471"/>
      <c r="BV903" s="471"/>
      <c r="BW903" s="471"/>
      <c r="BX903" s="471"/>
      <c r="BY903" s="760">
        <v>1</v>
      </c>
      <c r="BZ903" s="760"/>
      <c r="CA903" s="760"/>
      <c r="CB903" s="760"/>
      <c r="CC903" s="760"/>
      <c r="CD903" s="760"/>
      <c r="CE903" s="464"/>
      <c r="CF903" s="464"/>
      <c r="CG903" s="464"/>
      <c r="CH903" s="464"/>
      <c r="CI903" s="464"/>
      <c r="CJ903" s="464"/>
    </row>
    <row r="904" spans="4:88" ht="14.25" customHeight="1" x14ac:dyDescent="0.35">
      <c r="D904" s="300">
        <v>4</v>
      </c>
      <c r="E904" s="301"/>
      <c r="F904" s="301"/>
      <c r="G904" s="301"/>
      <c r="H904" s="301"/>
      <c r="I904" s="301"/>
      <c r="J904" s="301"/>
      <c r="K904" s="301"/>
      <c r="L904" s="301"/>
      <c r="M904" s="301"/>
      <c r="N904" s="301"/>
      <c r="O904" s="301"/>
      <c r="P904" s="301"/>
      <c r="Q904" s="301"/>
      <c r="R904" s="301"/>
      <c r="S904" s="301"/>
      <c r="T904" s="301"/>
      <c r="U904" s="301"/>
      <c r="V904" s="302"/>
      <c r="W904" s="532">
        <f>1597+15</f>
        <v>1612</v>
      </c>
      <c r="X904" s="444"/>
      <c r="Y904" s="444"/>
      <c r="Z904" s="444"/>
      <c r="AA904" s="444"/>
      <c r="AB904" s="444"/>
      <c r="AC904" s="445"/>
      <c r="AD904" s="532"/>
      <c r="AE904" s="444"/>
      <c r="AF904" s="444"/>
      <c r="AG904" s="444"/>
      <c r="AH904" s="444"/>
      <c r="AI904" s="444"/>
      <c r="AJ904" s="445"/>
      <c r="AK904" s="547">
        <v>1</v>
      </c>
      <c r="AL904" s="548"/>
      <c r="AM904" s="548"/>
      <c r="AN904" s="548"/>
      <c r="AO904" s="549"/>
      <c r="AP904" s="186"/>
      <c r="AR904" s="550">
        <v>4</v>
      </c>
      <c r="AS904" s="550"/>
      <c r="AT904" s="550"/>
      <c r="AU904" s="550"/>
      <c r="AV904" s="550"/>
      <c r="AW904" s="550"/>
      <c r="AX904" s="550"/>
      <c r="AY904" s="550"/>
      <c r="AZ904" s="550"/>
      <c r="BA904" s="550"/>
      <c r="BB904" s="550"/>
      <c r="BC904" s="550"/>
      <c r="BD904" s="550"/>
      <c r="BE904" s="550"/>
      <c r="BF904" s="550"/>
      <c r="BG904" s="550"/>
      <c r="BH904" s="550"/>
      <c r="BI904" s="550"/>
      <c r="BJ904" s="550"/>
      <c r="BK904" s="443">
        <v>894</v>
      </c>
      <c r="BL904" s="444"/>
      <c r="BM904" s="444"/>
      <c r="BN904" s="444"/>
      <c r="BO904" s="444"/>
      <c r="BP904" s="444"/>
      <c r="BQ904" s="444"/>
      <c r="BR904" s="471" t="s">
        <v>955</v>
      </c>
      <c r="BS904" s="471"/>
      <c r="BT904" s="471"/>
      <c r="BU904" s="471"/>
      <c r="BV904" s="471"/>
      <c r="BW904" s="471"/>
      <c r="BX904" s="471"/>
      <c r="BY904" s="760">
        <v>1</v>
      </c>
      <c r="BZ904" s="760"/>
      <c r="CA904" s="760"/>
      <c r="CB904" s="760"/>
      <c r="CC904" s="760"/>
      <c r="CD904" s="760"/>
      <c r="CE904" s="464"/>
      <c r="CF904" s="464"/>
      <c r="CG904" s="464"/>
      <c r="CH904" s="464"/>
      <c r="CI904" s="464"/>
      <c r="CJ904" s="464"/>
    </row>
    <row r="905" spans="4:88" ht="14.25" customHeight="1" x14ac:dyDescent="0.35">
      <c r="D905" s="300">
        <v>5</v>
      </c>
      <c r="E905" s="301"/>
      <c r="F905" s="301"/>
      <c r="G905" s="301"/>
      <c r="H905" s="301"/>
      <c r="I905" s="301"/>
      <c r="J905" s="301"/>
      <c r="K905" s="301"/>
      <c r="L905" s="301"/>
      <c r="M905" s="301"/>
      <c r="N905" s="301"/>
      <c r="O905" s="301"/>
      <c r="P905" s="301"/>
      <c r="Q905" s="301"/>
      <c r="R905" s="301"/>
      <c r="S905" s="301"/>
      <c r="T905" s="301"/>
      <c r="U905" s="301"/>
      <c r="V905" s="302"/>
      <c r="W905" s="443">
        <v>93</v>
      </c>
      <c r="X905" s="444"/>
      <c r="Y905" s="444"/>
      <c r="Z905" s="444"/>
      <c r="AA905" s="444"/>
      <c r="AB905" s="444"/>
      <c r="AC905" s="445"/>
      <c r="AD905" s="532"/>
      <c r="AE905" s="444"/>
      <c r="AF905" s="444"/>
      <c r="AG905" s="444"/>
      <c r="AH905" s="444"/>
      <c r="AI905" s="444"/>
      <c r="AJ905" s="445"/>
      <c r="AK905" s="547">
        <v>1</v>
      </c>
      <c r="AL905" s="548"/>
      <c r="AM905" s="548"/>
      <c r="AN905" s="548"/>
      <c r="AO905" s="549"/>
      <c r="AP905" s="186"/>
      <c r="AR905" s="550">
        <v>5</v>
      </c>
      <c r="AS905" s="550"/>
      <c r="AT905" s="550"/>
      <c r="AU905" s="550"/>
      <c r="AV905" s="550"/>
      <c r="AW905" s="550"/>
      <c r="AX905" s="550"/>
      <c r="AY905" s="550"/>
      <c r="AZ905" s="550"/>
      <c r="BA905" s="550"/>
      <c r="BB905" s="550"/>
      <c r="BC905" s="550"/>
      <c r="BD905" s="550"/>
      <c r="BE905" s="550"/>
      <c r="BF905" s="550"/>
      <c r="BG905" s="550"/>
      <c r="BH905" s="550"/>
      <c r="BI905" s="550"/>
      <c r="BJ905" s="550"/>
      <c r="BK905" s="443">
        <v>92</v>
      </c>
      <c r="BL905" s="444"/>
      <c r="BM905" s="444"/>
      <c r="BN905" s="444"/>
      <c r="BO905" s="444"/>
      <c r="BP905" s="444"/>
      <c r="BQ905" s="444"/>
      <c r="BR905" s="471" t="s">
        <v>955</v>
      </c>
      <c r="BS905" s="471"/>
      <c r="BT905" s="471"/>
      <c r="BU905" s="471"/>
      <c r="BV905" s="471"/>
      <c r="BW905" s="471"/>
      <c r="BX905" s="471"/>
      <c r="BY905" s="760">
        <v>1</v>
      </c>
      <c r="BZ905" s="760"/>
      <c r="CA905" s="760"/>
      <c r="CB905" s="760"/>
      <c r="CC905" s="760"/>
      <c r="CD905" s="760"/>
      <c r="CE905" s="464"/>
      <c r="CF905" s="464"/>
      <c r="CG905" s="464"/>
      <c r="CH905" s="464"/>
      <c r="CI905" s="464"/>
      <c r="CJ905" s="464"/>
    </row>
    <row r="906" spans="4:88" ht="14.25" customHeight="1" x14ac:dyDescent="0.35">
      <c r="D906" s="300">
        <v>6</v>
      </c>
      <c r="E906" s="301"/>
      <c r="F906" s="301"/>
      <c r="G906" s="301"/>
      <c r="H906" s="301"/>
      <c r="I906" s="301"/>
      <c r="J906" s="301"/>
      <c r="K906" s="301"/>
      <c r="L906" s="301"/>
      <c r="M906" s="301"/>
      <c r="N906" s="301"/>
      <c r="O906" s="301"/>
      <c r="P906" s="301"/>
      <c r="Q906" s="301"/>
      <c r="R906" s="301"/>
      <c r="S906" s="301"/>
      <c r="T906" s="301"/>
      <c r="U906" s="301"/>
      <c r="V906" s="302"/>
      <c r="W906" s="443">
        <v>3</v>
      </c>
      <c r="X906" s="444"/>
      <c r="Y906" s="444"/>
      <c r="Z906" s="444"/>
      <c r="AA906" s="444"/>
      <c r="AB906" s="444"/>
      <c r="AC906" s="445"/>
      <c r="AD906" s="443"/>
      <c r="AE906" s="444"/>
      <c r="AF906" s="444"/>
      <c r="AG906" s="444"/>
      <c r="AH906" s="444"/>
      <c r="AI906" s="444"/>
      <c r="AJ906" s="445"/>
      <c r="AK906" s="547">
        <v>1</v>
      </c>
      <c r="AL906" s="548"/>
      <c r="AM906" s="548"/>
      <c r="AN906" s="548"/>
      <c r="AO906" s="549"/>
      <c r="AP906" s="184"/>
      <c r="AR906" s="601">
        <v>6</v>
      </c>
      <c r="AS906" s="601"/>
      <c r="AT906" s="601"/>
      <c r="AU906" s="601"/>
      <c r="AV906" s="601"/>
      <c r="AW906" s="601"/>
      <c r="AX906" s="601"/>
      <c r="AY906" s="601"/>
      <c r="AZ906" s="601"/>
      <c r="BA906" s="601"/>
      <c r="BB906" s="601"/>
      <c r="BC906" s="601"/>
      <c r="BD906" s="601"/>
      <c r="BE906" s="601"/>
      <c r="BF906" s="601"/>
      <c r="BG906" s="601"/>
      <c r="BH906" s="601"/>
      <c r="BI906" s="601"/>
      <c r="BJ906" s="601"/>
      <c r="BK906" s="443">
        <v>24</v>
      </c>
      <c r="BL906" s="444"/>
      <c r="BM906" s="444"/>
      <c r="BN906" s="444"/>
      <c r="BO906" s="444"/>
      <c r="BP906" s="444"/>
      <c r="BQ906" s="444"/>
      <c r="BR906" s="471" t="s">
        <v>955</v>
      </c>
      <c r="BS906" s="471"/>
      <c r="BT906" s="471"/>
      <c r="BU906" s="471"/>
      <c r="BV906" s="471"/>
      <c r="BW906" s="471"/>
      <c r="BX906" s="471"/>
      <c r="BY906" s="760">
        <v>1</v>
      </c>
      <c r="BZ906" s="760"/>
      <c r="CA906" s="760"/>
      <c r="CB906" s="760"/>
      <c r="CC906" s="760"/>
      <c r="CD906" s="760"/>
      <c r="CE906" s="485"/>
      <c r="CF906" s="485"/>
      <c r="CG906" s="485"/>
      <c r="CH906" s="485"/>
      <c r="CI906" s="485"/>
      <c r="CJ906" s="485"/>
    </row>
    <row r="907" spans="4:88" ht="14.25" customHeight="1" x14ac:dyDescent="0.35">
      <c r="D907" s="305" t="s">
        <v>363</v>
      </c>
      <c r="E907" s="305"/>
      <c r="F907" s="305"/>
      <c r="G907" s="305"/>
      <c r="H907" s="305"/>
      <c r="I907" s="305"/>
      <c r="J907" s="305"/>
      <c r="K907" s="305"/>
      <c r="L907" s="305"/>
      <c r="M907" s="305"/>
      <c r="N907" s="305"/>
      <c r="O907" s="305"/>
      <c r="P907" s="305"/>
      <c r="Q907" s="305"/>
      <c r="R907" s="305"/>
      <c r="S907" s="305"/>
      <c r="T907" s="305"/>
      <c r="U907" s="305"/>
      <c r="V907" s="305"/>
      <c r="W907" s="557">
        <f>SUM(W901:AC906)</f>
        <v>18962</v>
      </c>
      <c r="X907" s="558"/>
      <c r="Y907" s="558"/>
      <c r="Z907" s="558"/>
      <c r="AA907" s="558"/>
      <c r="AB907" s="558"/>
      <c r="AC907" s="559"/>
      <c r="AD907" s="557">
        <f>SUM(AD901:AJ906)</f>
        <v>0</v>
      </c>
      <c r="AE907" s="558"/>
      <c r="AF907" s="558"/>
      <c r="AG907" s="558"/>
      <c r="AH907" s="558"/>
      <c r="AI907" s="558"/>
      <c r="AJ907" s="559"/>
      <c r="AK907" s="547"/>
      <c r="AL907" s="548"/>
      <c r="AM907" s="548"/>
      <c r="AN907" s="548"/>
      <c r="AO907" s="549"/>
      <c r="AP907" s="184"/>
      <c r="AR907" s="601" t="s">
        <v>363</v>
      </c>
      <c r="AS907" s="601"/>
      <c r="AT907" s="601"/>
      <c r="AU907" s="601"/>
      <c r="AV907" s="601"/>
      <c r="AW907" s="601"/>
      <c r="AX907" s="601"/>
      <c r="AY907" s="601"/>
      <c r="AZ907" s="601"/>
      <c r="BA907" s="601"/>
      <c r="BB907" s="601"/>
      <c r="BC907" s="601"/>
      <c r="BD907" s="601"/>
      <c r="BE907" s="601"/>
      <c r="BF907" s="601"/>
      <c r="BG907" s="601"/>
      <c r="BH907" s="601"/>
      <c r="BI907" s="601"/>
      <c r="BJ907" s="601"/>
      <c r="BK907" s="532">
        <f>SUM(BK901:BQ906)</f>
        <v>18054</v>
      </c>
      <c r="BL907" s="444"/>
      <c r="BM907" s="444"/>
      <c r="BN907" s="444"/>
      <c r="BO907" s="444"/>
      <c r="BP907" s="444"/>
      <c r="BQ907" s="444"/>
      <c r="BR907" s="532">
        <f>SUM(BR901:BX906)</f>
        <v>0</v>
      </c>
      <c r="BS907" s="444"/>
      <c r="BT907" s="444"/>
      <c r="BU907" s="444"/>
      <c r="BV907" s="444"/>
      <c r="BW907" s="444"/>
      <c r="BX907" s="444"/>
      <c r="BY907" s="760">
        <v>1</v>
      </c>
      <c r="BZ907" s="760"/>
      <c r="CA907" s="760"/>
      <c r="CB907" s="760"/>
      <c r="CC907" s="760"/>
      <c r="CD907" s="760"/>
      <c r="CE907" s="485"/>
      <c r="CF907" s="485"/>
      <c r="CG907" s="485"/>
      <c r="CH907" s="485"/>
      <c r="CI907" s="485"/>
      <c r="CJ907" s="485"/>
    </row>
    <row r="908" spans="4:88" ht="14.25" customHeight="1" x14ac:dyDescent="0.35">
      <c r="D908" s="360" t="s">
        <v>851</v>
      </c>
      <c r="E908" s="361"/>
      <c r="F908" s="361"/>
      <c r="G908" s="361"/>
      <c r="H908" s="361"/>
      <c r="I908" s="361"/>
      <c r="J908" s="361"/>
      <c r="K908" s="361"/>
      <c r="L908" s="361"/>
      <c r="M908" s="361"/>
      <c r="N908" s="361"/>
      <c r="O908" s="361"/>
      <c r="P908" s="361"/>
      <c r="Q908" s="361"/>
      <c r="R908" s="361"/>
      <c r="S908" s="361"/>
      <c r="T908" s="361"/>
      <c r="U908" s="361"/>
      <c r="V908" s="361"/>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R908" s="593" t="s">
        <v>438</v>
      </c>
      <c r="AS908" s="593"/>
      <c r="AT908" s="593"/>
      <c r="AU908" s="593"/>
      <c r="AV908" s="593"/>
      <c r="AW908" s="593"/>
      <c r="AX908" s="593"/>
      <c r="AY908" s="593"/>
      <c r="AZ908" s="593"/>
      <c r="BA908" s="593"/>
      <c r="BB908" s="593"/>
      <c r="BC908" s="593"/>
      <c r="BD908" s="593"/>
      <c r="BE908" s="593"/>
      <c r="BF908" s="593"/>
      <c r="BG908" s="593"/>
      <c r="BH908" s="593"/>
      <c r="BI908" s="593"/>
      <c r="BJ908" s="593"/>
      <c r="BK908" s="593"/>
      <c r="BL908" s="593"/>
      <c r="BM908" s="593"/>
      <c r="BN908" s="593"/>
      <c r="BO908" s="593"/>
      <c r="BP908" s="593"/>
      <c r="BQ908" s="593"/>
      <c r="BR908" s="593"/>
      <c r="BS908" s="593"/>
      <c r="BT908" s="593"/>
      <c r="BU908" s="593"/>
      <c r="BV908" s="593"/>
      <c r="BW908" s="593"/>
      <c r="BX908" s="593"/>
      <c r="BY908" s="593"/>
      <c r="BZ908" s="593"/>
      <c r="CA908" s="593"/>
      <c r="CB908" s="593"/>
      <c r="CC908" s="593"/>
      <c r="CD908" s="593"/>
      <c r="CE908" s="593"/>
      <c r="CF908" s="593"/>
      <c r="CG908" s="593"/>
      <c r="CH908" s="593"/>
    </row>
    <row r="909" spans="4:88" ht="14.25" customHeight="1" x14ac:dyDescent="0.3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row>
    <row r="910" spans="4:88" ht="14.25" customHeight="1" x14ac:dyDescent="0.35">
      <c r="D910" s="293" t="s">
        <v>422</v>
      </c>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c r="AH910" s="293"/>
      <c r="AI910" s="293"/>
      <c r="AJ910" s="293"/>
      <c r="AK910" s="293"/>
      <c r="AL910" s="293"/>
      <c r="AM910" s="293"/>
      <c r="AN910" s="293"/>
      <c r="AO910" s="293"/>
      <c r="AP910" s="293"/>
      <c r="AR910" s="781" t="s">
        <v>440</v>
      </c>
      <c r="AS910" s="781"/>
      <c r="AT910" s="781"/>
      <c r="AU910" s="781"/>
      <c r="AV910" s="781"/>
      <c r="AW910" s="781"/>
      <c r="AX910" s="781"/>
      <c r="AY910" s="781"/>
      <c r="AZ910" s="781"/>
      <c r="BA910" s="781"/>
      <c r="BB910" s="781"/>
      <c r="BC910" s="781"/>
      <c r="BD910" s="781"/>
      <c r="BE910" s="781"/>
      <c r="BF910" s="781"/>
      <c r="BG910" s="781"/>
      <c r="BH910" s="781"/>
      <c r="BI910" s="781"/>
      <c r="BJ910" s="781"/>
      <c r="BK910" s="781"/>
      <c r="BL910" s="781"/>
      <c r="BM910" s="781"/>
      <c r="BN910" s="781"/>
      <c r="BO910" s="781"/>
      <c r="BP910" s="781"/>
      <c r="BQ910" s="781"/>
      <c r="BR910" s="781"/>
      <c r="BS910" s="781"/>
      <c r="BT910" s="781"/>
      <c r="BU910" s="781"/>
      <c r="BV910" s="781"/>
      <c r="BW910" s="781"/>
      <c r="BX910" s="781"/>
      <c r="BY910" s="781"/>
      <c r="BZ910" s="781"/>
      <c r="CA910" s="781"/>
      <c r="CB910" s="781"/>
      <c r="CC910" s="781"/>
      <c r="CD910" s="781"/>
      <c r="CE910" s="781"/>
      <c r="CF910" s="781"/>
      <c r="CG910" s="781"/>
      <c r="CH910" s="781"/>
      <c r="CI910" s="781"/>
      <c r="CJ910" s="781"/>
    </row>
    <row r="911" spans="4:88" ht="14.25" customHeight="1" x14ac:dyDescent="0.35">
      <c r="D911" s="294"/>
      <c r="E911" s="294"/>
      <c r="F911" s="294"/>
      <c r="G911" s="294"/>
      <c r="H911" s="294"/>
      <c r="I911" s="294"/>
      <c r="J911" s="294"/>
      <c r="K911" s="294"/>
      <c r="L911" s="294"/>
      <c r="M911" s="294"/>
      <c r="N911" s="294"/>
      <c r="O911" s="294"/>
      <c r="P911" s="294"/>
      <c r="Q911" s="294"/>
      <c r="R911" s="294"/>
      <c r="S911" s="294"/>
      <c r="T911" s="294"/>
      <c r="U911" s="294"/>
      <c r="V911" s="294"/>
      <c r="W911" s="294"/>
      <c r="X911" s="294"/>
      <c r="Y911" s="294"/>
      <c r="Z911" s="294"/>
      <c r="AA911" s="294"/>
      <c r="AB911" s="294"/>
      <c r="AC911" s="294"/>
      <c r="AD911" s="294"/>
      <c r="AE911" s="294"/>
      <c r="AF911" s="294"/>
      <c r="AG911" s="294"/>
      <c r="AH911" s="294"/>
      <c r="AI911" s="294"/>
      <c r="AJ911" s="294"/>
      <c r="AK911" s="294"/>
      <c r="AL911" s="294"/>
      <c r="AM911" s="294"/>
      <c r="AN911" s="294"/>
      <c r="AO911" s="294"/>
      <c r="AP911" s="294"/>
      <c r="AR911" s="781"/>
      <c r="AS911" s="781"/>
      <c r="AT911" s="781"/>
      <c r="AU911" s="781"/>
      <c r="AV911" s="781"/>
      <c r="AW911" s="781"/>
      <c r="AX911" s="781"/>
      <c r="AY911" s="781"/>
      <c r="AZ911" s="781"/>
      <c r="BA911" s="781"/>
      <c r="BB911" s="781"/>
      <c r="BC911" s="781"/>
      <c r="BD911" s="781"/>
      <c r="BE911" s="781"/>
      <c r="BF911" s="781"/>
      <c r="BG911" s="781"/>
      <c r="BH911" s="781"/>
      <c r="BI911" s="781"/>
      <c r="BJ911" s="781"/>
      <c r="BK911" s="781"/>
      <c r="BL911" s="781"/>
      <c r="BM911" s="781"/>
      <c r="BN911" s="781"/>
      <c r="BO911" s="781"/>
      <c r="BP911" s="781"/>
      <c r="BQ911" s="781"/>
      <c r="BR911" s="781"/>
      <c r="BS911" s="781"/>
      <c r="BT911" s="781"/>
      <c r="BU911" s="781"/>
      <c r="BV911" s="781"/>
      <c r="BW911" s="781"/>
      <c r="BX911" s="781"/>
      <c r="BY911" s="781"/>
      <c r="BZ911" s="781"/>
      <c r="CA911" s="781"/>
      <c r="CB911" s="781"/>
      <c r="CC911" s="781"/>
      <c r="CD911" s="781"/>
      <c r="CE911" s="781"/>
      <c r="CF911" s="781"/>
      <c r="CG911" s="781"/>
      <c r="CH911" s="781"/>
      <c r="CI911" s="781"/>
      <c r="CJ911" s="781"/>
    </row>
    <row r="912" spans="4:88" ht="14.25" customHeight="1" x14ac:dyDescent="0.35">
      <c r="D912" s="650" t="s">
        <v>420</v>
      </c>
      <c r="E912" s="651"/>
      <c r="F912" s="651"/>
      <c r="G912" s="651"/>
      <c r="H912" s="651"/>
      <c r="I912" s="651"/>
      <c r="J912" s="651"/>
      <c r="K912" s="651"/>
      <c r="L912" s="651"/>
      <c r="M912" s="651"/>
      <c r="N912" s="651"/>
      <c r="O912" s="651"/>
      <c r="P912" s="651"/>
      <c r="Q912" s="651"/>
      <c r="R912" s="651"/>
      <c r="S912" s="651"/>
      <c r="T912" s="651"/>
      <c r="U912" s="651"/>
      <c r="V912" s="651"/>
      <c r="W912" s="651"/>
      <c r="X912" s="651"/>
      <c r="Y912" s="651"/>
      <c r="Z912" s="698"/>
      <c r="AA912" s="650" t="s">
        <v>421</v>
      </c>
      <c r="AB912" s="651"/>
      <c r="AC912" s="651"/>
      <c r="AD912" s="651"/>
      <c r="AE912" s="651"/>
      <c r="AF912" s="651"/>
      <c r="AG912" s="651"/>
      <c r="AH912" s="651"/>
      <c r="AI912" s="651"/>
      <c r="AJ912" s="651"/>
      <c r="AK912" s="651"/>
      <c r="AL912" s="651"/>
      <c r="AM912" s="651"/>
      <c r="AN912" s="651"/>
      <c r="AO912" s="651"/>
      <c r="AP912" s="651"/>
      <c r="AR912" s="530" t="s">
        <v>854</v>
      </c>
      <c r="AS912" s="530"/>
      <c r="AT912" s="530"/>
      <c r="AU912" s="530"/>
      <c r="AV912" s="530"/>
      <c r="AW912" s="530"/>
      <c r="AX912" s="530"/>
      <c r="AY912" s="530"/>
      <c r="AZ912" s="530"/>
      <c r="BA912" s="530"/>
      <c r="BB912" s="530"/>
      <c r="BC912" s="530"/>
      <c r="BD912" s="530"/>
      <c r="BE912" s="530"/>
      <c r="BF912" s="530"/>
      <c r="BG912" s="530"/>
      <c r="BH912" s="530"/>
      <c r="BI912" s="530"/>
      <c r="BJ912" s="530"/>
      <c r="BK912" s="530"/>
      <c r="BL912" s="530"/>
      <c r="BM912" s="530"/>
      <c r="BN912" s="530"/>
      <c r="BO912" s="530"/>
      <c r="BP912" s="530"/>
      <c r="BQ912" s="530"/>
      <c r="BR912" s="530"/>
      <c r="BS912" s="530"/>
      <c r="BT912" s="530"/>
      <c r="BU912" s="530"/>
      <c r="BV912" s="530"/>
      <c r="BW912" s="530"/>
      <c r="BX912" s="530"/>
      <c r="BY912" s="530"/>
      <c r="BZ912" s="530"/>
      <c r="CA912" s="530"/>
      <c r="CB912" s="530"/>
      <c r="CC912" s="530"/>
      <c r="CD912" s="530"/>
      <c r="CE912" s="530"/>
      <c r="CF912" s="530"/>
      <c r="CG912" s="530"/>
      <c r="CH912" s="530"/>
      <c r="CI912" s="530"/>
      <c r="CJ912" s="530"/>
    </row>
    <row r="913" spans="4:151" ht="14.25" customHeight="1" x14ac:dyDescent="0.35">
      <c r="D913" s="652"/>
      <c r="E913" s="653"/>
      <c r="F913" s="653"/>
      <c r="G913" s="653"/>
      <c r="H913" s="653"/>
      <c r="I913" s="653"/>
      <c r="J913" s="653"/>
      <c r="K913" s="653"/>
      <c r="L913" s="653"/>
      <c r="M913" s="653"/>
      <c r="N913" s="653"/>
      <c r="O913" s="653"/>
      <c r="P913" s="653"/>
      <c r="Q913" s="653"/>
      <c r="R913" s="653"/>
      <c r="S913" s="653"/>
      <c r="T913" s="653"/>
      <c r="U913" s="653"/>
      <c r="V913" s="653"/>
      <c r="W913" s="653"/>
      <c r="X913" s="653"/>
      <c r="Y913" s="653"/>
      <c r="Z913" s="699"/>
      <c r="AA913" s="652"/>
      <c r="AB913" s="653"/>
      <c r="AC913" s="653"/>
      <c r="AD913" s="653"/>
      <c r="AE913" s="653"/>
      <c r="AF913" s="653"/>
      <c r="AG913" s="653"/>
      <c r="AH913" s="653"/>
      <c r="AI913" s="653"/>
      <c r="AJ913" s="653"/>
      <c r="AK913" s="653"/>
      <c r="AL913" s="653"/>
      <c r="AM913" s="653"/>
      <c r="AN913" s="653"/>
      <c r="AO913" s="653"/>
      <c r="AP913" s="653"/>
      <c r="AR913" s="531"/>
      <c r="AS913" s="531"/>
      <c r="AT913" s="531"/>
      <c r="AU913" s="531"/>
      <c r="AV913" s="531"/>
      <c r="AW913" s="531"/>
      <c r="AX913" s="531"/>
      <c r="AY913" s="531"/>
      <c r="AZ913" s="531"/>
      <c r="BA913" s="531"/>
      <c r="BB913" s="531"/>
      <c r="BC913" s="531"/>
      <c r="BD913" s="531"/>
      <c r="BE913" s="531"/>
      <c r="BF913" s="531"/>
      <c r="BG913" s="531"/>
      <c r="BH913" s="531"/>
      <c r="BI913" s="531"/>
      <c r="BJ913" s="531"/>
      <c r="BK913" s="531"/>
      <c r="BL913" s="531"/>
      <c r="BM913" s="531"/>
      <c r="BN913" s="531"/>
      <c r="BO913" s="531"/>
      <c r="BP913" s="531"/>
      <c r="BQ913" s="531"/>
      <c r="BR913" s="531"/>
      <c r="BS913" s="531"/>
      <c r="BT913" s="531"/>
      <c r="BU913" s="531"/>
      <c r="BV913" s="531"/>
      <c r="BW913" s="531"/>
      <c r="BX913" s="531"/>
      <c r="BY913" s="531"/>
      <c r="BZ913" s="531"/>
      <c r="CA913" s="531"/>
      <c r="CB913" s="531"/>
      <c r="CC913" s="531"/>
      <c r="CD913" s="531"/>
      <c r="CE913" s="531"/>
      <c r="CF913" s="531"/>
      <c r="CG913" s="531"/>
      <c r="CH913" s="531"/>
      <c r="CI913" s="531"/>
      <c r="CJ913" s="531"/>
    </row>
    <row r="914" spans="4:151" ht="33.75" customHeight="1" x14ac:dyDescent="0.35">
      <c r="D914" s="708" t="s">
        <v>1036</v>
      </c>
      <c r="E914" s="795"/>
      <c r="F914" s="795"/>
      <c r="G914" s="795"/>
      <c r="H914" s="795"/>
      <c r="I914" s="795"/>
      <c r="J914" s="795"/>
      <c r="K914" s="795"/>
      <c r="L914" s="795"/>
      <c r="M914" s="795"/>
      <c r="N914" s="795"/>
      <c r="O914" s="795"/>
      <c r="P914" s="795"/>
      <c r="Q914" s="795"/>
      <c r="R914" s="795"/>
      <c r="S914" s="795"/>
      <c r="T914" s="795"/>
      <c r="U914" s="795"/>
      <c r="V914" s="795"/>
      <c r="W914" s="795"/>
      <c r="X914" s="795"/>
      <c r="Y914" s="795"/>
      <c r="Z914" s="796"/>
      <c r="AA914" s="443">
        <v>193737.47</v>
      </c>
      <c r="AB914" s="444"/>
      <c r="AC914" s="444"/>
      <c r="AD914" s="444"/>
      <c r="AE914" s="444"/>
      <c r="AF914" s="444"/>
      <c r="AG914" s="444"/>
      <c r="AH914" s="444"/>
      <c r="AI914" s="444"/>
      <c r="AJ914" s="444"/>
      <c r="AK914" s="444"/>
      <c r="AL914" s="444"/>
      <c r="AM914" s="444"/>
      <c r="AN914" s="444"/>
      <c r="AO914" s="444"/>
      <c r="AP914" s="444"/>
      <c r="AR914" s="451" t="s">
        <v>441</v>
      </c>
      <c r="AS914" s="451"/>
      <c r="AT914" s="451"/>
      <c r="AU914" s="451"/>
      <c r="AV914" s="451"/>
      <c r="AW914" s="451"/>
      <c r="AX914" s="451"/>
      <c r="AY914" s="451"/>
      <c r="AZ914" s="451"/>
      <c r="BA914" s="451"/>
      <c r="BB914" s="451"/>
      <c r="BC914" s="451"/>
      <c r="BD914" s="451"/>
      <c r="BE914" s="451"/>
      <c r="BF914" s="451"/>
      <c r="BG914" s="451"/>
      <c r="BH914" s="451"/>
      <c r="BI914" s="451"/>
      <c r="BJ914" s="451"/>
      <c r="BK914" s="451" t="s">
        <v>442</v>
      </c>
      <c r="BL914" s="451"/>
      <c r="BM914" s="451"/>
      <c r="BN914" s="451"/>
      <c r="BO914" s="451"/>
      <c r="BP914" s="451"/>
      <c r="BQ914" s="451"/>
      <c r="BR914" s="451"/>
      <c r="BS914" s="451" t="s">
        <v>443</v>
      </c>
      <c r="BT914" s="451"/>
      <c r="BU914" s="451"/>
      <c r="BV914" s="451"/>
      <c r="BW914" s="451"/>
      <c r="BX914" s="451"/>
      <c r="BY914" s="451"/>
      <c r="BZ914" s="451"/>
      <c r="CA914" s="451" t="s">
        <v>117</v>
      </c>
      <c r="CB914" s="451"/>
      <c r="CC914" s="451"/>
      <c r="CD914" s="451"/>
      <c r="CE914" s="451"/>
      <c r="CF914" s="451"/>
      <c r="CG914" s="451"/>
      <c r="CH914" s="451"/>
      <c r="CI914" s="451"/>
      <c r="CJ914" s="451"/>
    </row>
    <row r="915" spans="4:151" ht="22.5" customHeight="1" x14ac:dyDescent="0.35">
      <c r="D915" s="443" t="s">
        <v>1037</v>
      </c>
      <c r="E915" s="444"/>
      <c r="F915" s="444"/>
      <c r="G915" s="444"/>
      <c r="H915" s="444"/>
      <c r="I915" s="444"/>
      <c r="J915" s="444"/>
      <c r="K915" s="444"/>
      <c r="L915" s="444"/>
      <c r="M915" s="444"/>
      <c r="N915" s="444"/>
      <c r="O915" s="444"/>
      <c r="P915" s="444"/>
      <c r="Q915" s="444"/>
      <c r="R915" s="444"/>
      <c r="S915" s="444"/>
      <c r="T915" s="444"/>
      <c r="U915" s="444"/>
      <c r="V915" s="444"/>
      <c r="W915" s="444"/>
      <c r="X915" s="444"/>
      <c r="Y915" s="444"/>
      <c r="Z915" s="445"/>
      <c r="AA915" s="443">
        <v>130758.05</v>
      </c>
      <c r="AB915" s="444"/>
      <c r="AC915" s="444"/>
      <c r="AD915" s="444"/>
      <c r="AE915" s="444"/>
      <c r="AF915" s="444"/>
      <c r="AG915" s="444"/>
      <c r="AH915" s="444"/>
      <c r="AI915" s="444"/>
      <c r="AJ915" s="444"/>
      <c r="AK915" s="444"/>
      <c r="AL915" s="444"/>
      <c r="AM915" s="444"/>
      <c r="AN915" s="444"/>
      <c r="AO915" s="444"/>
      <c r="AP915" s="444"/>
      <c r="AR915" s="451"/>
      <c r="AS915" s="451"/>
      <c r="AT915" s="451"/>
      <c r="AU915" s="451"/>
      <c r="AV915" s="451"/>
      <c r="AW915" s="451"/>
      <c r="AX915" s="451"/>
      <c r="AY915" s="451"/>
      <c r="AZ915" s="451"/>
      <c r="BA915" s="451"/>
      <c r="BB915" s="451"/>
      <c r="BC915" s="451"/>
      <c r="BD915" s="451"/>
      <c r="BE915" s="451"/>
      <c r="BF915" s="451"/>
      <c r="BG915" s="451"/>
      <c r="BH915" s="451"/>
      <c r="BI915" s="451"/>
      <c r="BJ915" s="451"/>
      <c r="BK915" s="451"/>
      <c r="BL915" s="451"/>
      <c r="BM915" s="451"/>
      <c r="BN915" s="451"/>
      <c r="BO915" s="451"/>
      <c r="BP915" s="451"/>
      <c r="BQ915" s="451"/>
      <c r="BR915" s="451"/>
      <c r="BS915" s="451"/>
      <c r="BT915" s="451"/>
      <c r="BU915" s="451"/>
      <c r="BV915" s="451"/>
      <c r="BW915" s="451"/>
      <c r="BX915" s="451"/>
      <c r="BY915" s="451"/>
      <c r="BZ915" s="451"/>
      <c r="CA915" s="451"/>
      <c r="CB915" s="451"/>
      <c r="CC915" s="451"/>
      <c r="CD915" s="451"/>
      <c r="CE915" s="451"/>
      <c r="CF915" s="451"/>
      <c r="CG915" s="451"/>
      <c r="CH915" s="451"/>
      <c r="CI915" s="451"/>
      <c r="CJ915" s="451"/>
    </row>
    <row r="916" spans="4:151" ht="22.5" customHeight="1" x14ac:dyDescent="0.35">
      <c r="D916" s="443" t="s">
        <v>1038</v>
      </c>
      <c r="E916" s="444"/>
      <c r="F916" s="444"/>
      <c r="G916" s="444"/>
      <c r="H916" s="444"/>
      <c r="I916" s="444"/>
      <c r="J916" s="444"/>
      <c r="K916" s="444"/>
      <c r="L916" s="444"/>
      <c r="M916" s="444"/>
      <c r="N916" s="444"/>
      <c r="O916" s="444"/>
      <c r="P916" s="444"/>
      <c r="Q916" s="444"/>
      <c r="R916" s="444"/>
      <c r="S916" s="444"/>
      <c r="T916" s="444"/>
      <c r="U916" s="444"/>
      <c r="V916" s="444"/>
      <c r="W916" s="444"/>
      <c r="X916" s="444"/>
      <c r="Y916" s="444"/>
      <c r="Z916" s="445"/>
      <c r="AA916" s="443">
        <v>44209.66</v>
      </c>
      <c r="AB916" s="444"/>
      <c r="AC916" s="444"/>
      <c r="AD916" s="444"/>
      <c r="AE916" s="444"/>
      <c r="AF916" s="444"/>
      <c r="AG916" s="444"/>
      <c r="AH916" s="444"/>
      <c r="AI916" s="444"/>
      <c r="AJ916" s="444"/>
      <c r="AK916" s="444"/>
      <c r="AL916" s="444"/>
      <c r="AM916" s="444"/>
      <c r="AN916" s="444"/>
      <c r="AO916" s="444"/>
      <c r="AP916" s="444"/>
      <c r="AR916" s="471" t="s">
        <v>1040</v>
      </c>
      <c r="AS916" s="471"/>
      <c r="AT916" s="471"/>
      <c r="AU916" s="471"/>
      <c r="AV916" s="471"/>
      <c r="AW916" s="471"/>
      <c r="AX916" s="471"/>
      <c r="AY916" s="471"/>
      <c r="AZ916" s="471"/>
      <c r="BA916" s="471"/>
      <c r="BB916" s="471"/>
      <c r="BC916" s="471"/>
      <c r="BD916" s="471"/>
      <c r="BE916" s="471"/>
      <c r="BF916" s="471"/>
      <c r="BG916" s="471"/>
      <c r="BH916" s="471"/>
      <c r="BI916" s="471"/>
      <c r="BJ916" s="471"/>
      <c r="BK916" s="471">
        <v>1</v>
      </c>
      <c r="BL916" s="471"/>
      <c r="BM916" s="471"/>
      <c r="BN916" s="471"/>
      <c r="BO916" s="471"/>
      <c r="BP916" s="471"/>
      <c r="BQ916" s="471"/>
      <c r="BR916" s="471"/>
      <c r="BS916" s="471"/>
      <c r="BT916" s="471"/>
      <c r="BU916" s="471"/>
      <c r="BV916" s="471"/>
      <c r="BW916" s="471"/>
      <c r="BX916" s="471"/>
      <c r="BY916" s="471"/>
      <c r="BZ916" s="471"/>
      <c r="CA916" s="471">
        <v>1</v>
      </c>
      <c r="CB916" s="471"/>
      <c r="CC916" s="471"/>
      <c r="CD916" s="471"/>
      <c r="CE916" s="471"/>
      <c r="CF916" s="471"/>
      <c r="CG916" s="471"/>
      <c r="CH916" s="471"/>
      <c r="CI916" s="471"/>
      <c r="CJ916" s="471"/>
    </row>
    <row r="917" spans="4:151" ht="38.25" customHeight="1" x14ac:dyDescent="0.35">
      <c r="D917" s="708" t="s">
        <v>1039</v>
      </c>
      <c r="E917" s="795"/>
      <c r="F917" s="795"/>
      <c r="G917" s="795"/>
      <c r="H917" s="795"/>
      <c r="I917" s="795"/>
      <c r="J917" s="795"/>
      <c r="K917" s="795"/>
      <c r="L917" s="795"/>
      <c r="M917" s="795"/>
      <c r="N917" s="795"/>
      <c r="O917" s="795"/>
      <c r="P917" s="795"/>
      <c r="Q917" s="795"/>
      <c r="R917" s="795"/>
      <c r="S917" s="795"/>
      <c r="T917" s="795"/>
      <c r="U917" s="795"/>
      <c r="V917" s="795"/>
      <c r="W917" s="795"/>
      <c r="X917" s="795"/>
      <c r="Y917" s="795"/>
      <c r="Z917" s="796"/>
      <c r="AA917" s="443">
        <v>193737.47</v>
      </c>
      <c r="AB917" s="444"/>
      <c r="AC917" s="444"/>
      <c r="AD917" s="444"/>
      <c r="AE917" s="444"/>
      <c r="AF917" s="444"/>
      <c r="AG917" s="444"/>
      <c r="AH917" s="444"/>
      <c r="AI917" s="444"/>
      <c r="AJ917" s="444"/>
      <c r="AK917" s="444"/>
      <c r="AL917" s="444"/>
      <c r="AM917" s="444"/>
      <c r="AN917" s="444"/>
      <c r="AO917" s="444"/>
      <c r="AP917" s="444"/>
      <c r="AR917" s="471" t="s">
        <v>1041</v>
      </c>
      <c r="AS917" s="471"/>
      <c r="AT917" s="471"/>
      <c r="AU917" s="471"/>
      <c r="AV917" s="471"/>
      <c r="AW917" s="471"/>
      <c r="AX917" s="471"/>
      <c r="AY917" s="471"/>
      <c r="AZ917" s="471"/>
      <c r="BA917" s="471"/>
      <c r="BB917" s="471"/>
      <c r="BC917" s="471"/>
      <c r="BD917" s="471"/>
      <c r="BE917" s="471"/>
      <c r="BF917" s="471"/>
      <c r="BG917" s="471"/>
      <c r="BH917" s="471"/>
      <c r="BI917" s="471"/>
      <c r="BJ917" s="471"/>
      <c r="BK917" s="471">
        <v>20</v>
      </c>
      <c r="BL917" s="471"/>
      <c r="BM917" s="471"/>
      <c r="BN917" s="471"/>
      <c r="BO917" s="471"/>
      <c r="BP917" s="471"/>
      <c r="BQ917" s="471"/>
      <c r="BR917" s="471"/>
      <c r="BS917" s="471"/>
      <c r="BT917" s="471"/>
      <c r="BU917" s="471"/>
      <c r="BV917" s="471"/>
      <c r="BW917" s="471"/>
      <c r="BX917" s="471"/>
      <c r="BY917" s="471"/>
      <c r="BZ917" s="471"/>
      <c r="CA917" s="471">
        <v>20</v>
      </c>
      <c r="CB917" s="471"/>
      <c r="CC917" s="471"/>
      <c r="CD917" s="471"/>
      <c r="CE917" s="471"/>
      <c r="CF917" s="471"/>
      <c r="CG917" s="471"/>
      <c r="CH917" s="471"/>
      <c r="CI917" s="471"/>
      <c r="CJ917" s="471"/>
    </row>
    <row r="918" spans="4:151" ht="14.25" customHeight="1" x14ac:dyDescent="0.35">
      <c r="D918" s="256"/>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8"/>
      <c r="AA918" s="443"/>
      <c r="AB918" s="444"/>
      <c r="AC918" s="444"/>
      <c r="AD918" s="444"/>
      <c r="AE918" s="444"/>
      <c r="AF918" s="444"/>
      <c r="AG918" s="444"/>
      <c r="AH918" s="444"/>
      <c r="AI918" s="444"/>
      <c r="AJ918" s="444"/>
      <c r="AK918" s="444"/>
      <c r="AL918" s="444"/>
      <c r="AM918" s="444"/>
      <c r="AN918" s="444"/>
      <c r="AO918" s="444"/>
      <c r="AP918" s="444"/>
      <c r="AR918" s="471" t="s">
        <v>1042</v>
      </c>
      <c r="AS918" s="471"/>
      <c r="AT918" s="471"/>
      <c r="AU918" s="471"/>
      <c r="AV918" s="471"/>
      <c r="AW918" s="471"/>
      <c r="AX918" s="471"/>
      <c r="AY918" s="471"/>
      <c r="AZ918" s="471"/>
      <c r="BA918" s="471"/>
      <c r="BB918" s="471"/>
      <c r="BC918" s="471"/>
      <c r="BD918" s="471"/>
      <c r="BE918" s="471"/>
      <c r="BF918" s="471"/>
      <c r="BG918" s="471"/>
      <c r="BH918" s="471"/>
      <c r="BI918" s="471"/>
      <c r="BJ918" s="471"/>
      <c r="BK918" s="471">
        <v>15</v>
      </c>
      <c r="BL918" s="471"/>
      <c r="BM918" s="471"/>
      <c r="BN918" s="471"/>
      <c r="BO918" s="471"/>
      <c r="BP918" s="471"/>
      <c r="BQ918" s="471"/>
      <c r="BR918" s="471"/>
      <c r="BS918" s="471"/>
      <c r="BT918" s="471"/>
      <c r="BU918" s="471"/>
      <c r="BV918" s="471"/>
      <c r="BW918" s="471"/>
      <c r="BX918" s="471"/>
      <c r="BY918" s="471"/>
      <c r="BZ918" s="471"/>
      <c r="CA918" s="471">
        <v>15</v>
      </c>
      <c r="CB918" s="471"/>
      <c r="CC918" s="471"/>
      <c r="CD918" s="471"/>
      <c r="CE918" s="471"/>
      <c r="CF918" s="471"/>
      <c r="CG918" s="471"/>
      <c r="CH918" s="471"/>
      <c r="CI918" s="471"/>
      <c r="CJ918" s="471"/>
    </row>
    <row r="919" spans="4:151" ht="14.25" customHeight="1" x14ac:dyDescent="0.35">
      <c r="D919" s="256"/>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8"/>
      <c r="AA919" s="443"/>
      <c r="AB919" s="444"/>
      <c r="AC919" s="444"/>
      <c r="AD919" s="444"/>
      <c r="AE919" s="444"/>
      <c r="AF919" s="444"/>
      <c r="AG919" s="444"/>
      <c r="AH919" s="444"/>
      <c r="AI919" s="444"/>
      <c r="AJ919" s="444"/>
      <c r="AK919" s="444"/>
      <c r="AL919" s="444"/>
      <c r="AM919" s="444"/>
      <c r="AN919" s="444"/>
      <c r="AO919" s="444"/>
      <c r="AP919" s="444"/>
      <c r="AR919" s="471" t="s">
        <v>1043</v>
      </c>
      <c r="AS919" s="471"/>
      <c r="AT919" s="471"/>
      <c r="AU919" s="471"/>
      <c r="AV919" s="471"/>
      <c r="AW919" s="471"/>
      <c r="AX919" s="471"/>
      <c r="AY919" s="471"/>
      <c r="AZ919" s="471"/>
      <c r="BA919" s="471"/>
      <c r="BB919" s="471"/>
      <c r="BC919" s="471"/>
      <c r="BD919" s="471"/>
      <c r="BE919" s="471"/>
      <c r="BF919" s="471"/>
      <c r="BG919" s="471"/>
      <c r="BH919" s="471"/>
      <c r="BI919" s="471"/>
      <c r="BJ919" s="471"/>
      <c r="BK919" s="471">
        <v>3</v>
      </c>
      <c r="BL919" s="471"/>
      <c r="BM919" s="471"/>
      <c r="BN919" s="471"/>
      <c r="BO919" s="471"/>
      <c r="BP919" s="471"/>
      <c r="BQ919" s="471"/>
      <c r="BR919" s="471"/>
      <c r="BS919" s="471"/>
      <c r="BT919" s="471"/>
      <c r="BU919" s="471"/>
      <c r="BV919" s="471"/>
      <c r="BW919" s="471"/>
      <c r="BX919" s="471"/>
      <c r="BY919" s="471"/>
      <c r="BZ919" s="471"/>
      <c r="CA919" s="471">
        <v>3</v>
      </c>
      <c r="CB919" s="471"/>
      <c r="CC919" s="471"/>
      <c r="CD919" s="471"/>
      <c r="CE919" s="471"/>
      <c r="CF919" s="471"/>
      <c r="CG919" s="471"/>
      <c r="CH919" s="471"/>
      <c r="CI919" s="471"/>
      <c r="CJ919" s="471"/>
    </row>
    <row r="920" spans="4:151" ht="14.25" customHeight="1" x14ac:dyDescent="0.35">
      <c r="D920" s="256"/>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8"/>
      <c r="AA920" s="443"/>
      <c r="AB920" s="444"/>
      <c r="AC920" s="444"/>
      <c r="AD920" s="444"/>
      <c r="AE920" s="444"/>
      <c r="AF920" s="444"/>
      <c r="AG920" s="444"/>
      <c r="AH920" s="444"/>
      <c r="AI920" s="444"/>
      <c r="AJ920" s="444"/>
      <c r="AK920" s="444"/>
      <c r="AL920" s="444"/>
      <c r="AM920" s="444"/>
      <c r="AN920" s="444"/>
      <c r="AO920" s="444"/>
      <c r="AP920" s="444"/>
      <c r="AR920" s="471" t="s">
        <v>1044</v>
      </c>
      <c r="AS920" s="471"/>
      <c r="AT920" s="471"/>
      <c r="AU920" s="471"/>
      <c r="AV920" s="471"/>
      <c r="AW920" s="471"/>
      <c r="AX920" s="471"/>
      <c r="AY920" s="471"/>
      <c r="AZ920" s="471"/>
      <c r="BA920" s="471"/>
      <c r="BB920" s="471"/>
      <c r="BC920" s="471"/>
      <c r="BD920" s="471"/>
      <c r="BE920" s="471"/>
      <c r="BF920" s="471"/>
      <c r="BG920" s="471"/>
      <c r="BH920" s="471"/>
      <c r="BI920" s="471"/>
      <c r="BJ920" s="471"/>
      <c r="BK920" s="471">
        <v>19</v>
      </c>
      <c r="BL920" s="471"/>
      <c r="BM920" s="471"/>
      <c r="BN920" s="471"/>
      <c r="BO920" s="471"/>
      <c r="BP920" s="471"/>
      <c r="BQ920" s="471"/>
      <c r="BR920" s="471"/>
      <c r="BS920" s="471"/>
      <c r="BT920" s="471"/>
      <c r="BU920" s="471"/>
      <c r="BV920" s="471"/>
      <c r="BW920" s="471"/>
      <c r="BX920" s="471"/>
      <c r="BY920" s="471"/>
      <c r="BZ920" s="471"/>
      <c r="CA920" s="471">
        <v>19</v>
      </c>
      <c r="CB920" s="471"/>
      <c r="CC920" s="471"/>
      <c r="CD920" s="471"/>
      <c r="CE920" s="471"/>
      <c r="CF920" s="471"/>
      <c r="CG920" s="471"/>
      <c r="CH920" s="471"/>
      <c r="CI920" s="471"/>
      <c r="CJ920" s="471"/>
    </row>
    <row r="921" spans="4:151" ht="14.25" customHeight="1" x14ac:dyDescent="0.35">
      <c r="D921" s="256"/>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8"/>
      <c r="AA921" s="443"/>
      <c r="AB921" s="444"/>
      <c r="AC921" s="444"/>
      <c r="AD921" s="444"/>
      <c r="AE921" s="444"/>
      <c r="AF921" s="444"/>
      <c r="AG921" s="444"/>
      <c r="AH921" s="444"/>
      <c r="AI921" s="444"/>
      <c r="AJ921" s="444"/>
      <c r="AK921" s="444"/>
      <c r="AL921" s="444"/>
      <c r="AM921" s="444"/>
      <c r="AN921" s="444"/>
      <c r="AO921" s="444"/>
      <c r="AP921" s="444"/>
      <c r="AR921" s="471" t="s">
        <v>1045</v>
      </c>
      <c r="AS921" s="471"/>
      <c r="AT921" s="471"/>
      <c r="AU921" s="471"/>
      <c r="AV921" s="471"/>
      <c r="AW921" s="471"/>
      <c r="AX921" s="471"/>
      <c r="AY921" s="471"/>
      <c r="AZ921" s="471"/>
      <c r="BA921" s="471"/>
      <c r="BB921" s="471"/>
      <c r="BC921" s="471"/>
      <c r="BD921" s="471"/>
      <c r="BE921" s="471"/>
      <c r="BF921" s="471"/>
      <c r="BG921" s="471"/>
      <c r="BH921" s="471"/>
      <c r="BI921" s="471"/>
      <c r="BJ921" s="471"/>
      <c r="BK921" s="471">
        <v>29</v>
      </c>
      <c r="BL921" s="471"/>
      <c r="BM921" s="471"/>
      <c r="BN921" s="471"/>
      <c r="BO921" s="471"/>
      <c r="BP921" s="471"/>
      <c r="BQ921" s="471"/>
      <c r="BR921" s="471"/>
      <c r="BS921" s="471"/>
      <c r="BT921" s="471"/>
      <c r="BU921" s="471"/>
      <c r="BV921" s="471"/>
      <c r="BW921" s="471"/>
      <c r="BX921" s="471"/>
      <c r="BY921" s="471"/>
      <c r="BZ921" s="471"/>
      <c r="CA921" s="471">
        <v>29</v>
      </c>
      <c r="CB921" s="471"/>
      <c r="CC921" s="471"/>
      <c r="CD921" s="471"/>
      <c r="CE921" s="471"/>
      <c r="CF921" s="471"/>
      <c r="CG921" s="471"/>
      <c r="CH921" s="471"/>
      <c r="CI921" s="471"/>
      <c r="CJ921" s="471"/>
    </row>
    <row r="922" spans="4:151" ht="14.25" customHeight="1" x14ac:dyDescent="0.35">
      <c r="D922" s="256"/>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8"/>
      <c r="AA922" s="443"/>
      <c r="AB922" s="444"/>
      <c r="AC922" s="444"/>
      <c r="AD922" s="444"/>
      <c r="AE922" s="444"/>
      <c r="AF922" s="444"/>
      <c r="AG922" s="444"/>
      <c r="AH922" s="444"/>
      <c r="AI922" s="444"/>
      <c r="AJ922" s="444"/>
      <c r="AK922" s="444"/>
      <c r="AL922" s="444"/>
      <c r="AM922" s="444"/>
      <c r="AN922" s="444"/>
      <c r="AO922" s="444"/>
      <c r="AP922" s="444"/>
      <c r="AR922" s="471" t="s">
        <v>1046</v>
      </c>
      <c r="AS922" s="471"/>
      <c r="AT922" s="471"/>
      <c r="AU922" s="471"/>
      <c r="AV922" s="471"/>
      <c r="AW922" s="471"/>
      <c r="AX922" s="471"/>
      <c r="AY922" s="471"/>
      <c r="AZ922" s="471"/>
      <c r="BA922" s="471"/>
      <c r="BB922" s="471"/>
      <c r="BC922" s="471"/>
      <c r="BD922" s="471"/>
      <c r="BE922" s="471"/>
      <c r="BF922" s="471"/>
      <c r="BG922" s="471"/>
      <c r="BH922" s="471"/>
      <c r="BI922" s="471"/>
      <c r="BJ922" s="471"/>
      <c r="BK922" s="471">
        <v>4</v>
      </c>
      <c r="BL922" s="471"/>
      <c r="BM922" s="471"/>
      <c r="BN922" s="471"/>
      <c r="BO922" s="471"/>
      <c r="BP922" s="471"/>
      <c r="BQ922" s="471"/>
      <c r="BR922" s="471"/>
      <c r="BS922" s="471"/>
      <c r="BT922" s="471"/>
      <c r="BU922" s="471"/>
      <c r="BV922" s="471"/>
      <c r="BW922" s="471"/>
      <c r="BX922" s="471"/>
      <c r="BY922" s="471"/>
      <c r="BZ922" s="471"/>
      <c r="CA922" s="471">
        <v>4</v>
      </c>
      <c r="CB922" s="471"/>
      <c r="CC922" s="471"/>
      <c r="CD922" s="471"/>
      <c r="CE922" s="471"/>
      <c r="CF922" s="471"/>
      <c r="CG922" s="471"/>
      <c r="CH922" s="471"/>
      <c r="CI922" s="471"/>
      <c r="CJ922" s="471"/>
    </row>
    <row r="923" spans="4:151" ht="14.25" customHeight="1" x14ac:dyDescent="0.35">
      <c r="D923" s="256"/>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8"/>
      <c r="AA923" s="443"/>
      <c r="AB923" s="444"/>
      <c r="AC923" s="444"/>
      <c r="AD923" s="444"/>
      <c r="AE923" s="444"/>
      <c r="AF923" s="444"/>
      <c r="AG923" s="444"/>
      <c r="AH923" s="444"/>
      <c r="AI923" s="444"/>
      <c r="AJ923" s="444"/>
      <c r="AK923" s="444"/>
      <c r="AL923" s="444"/>
      <c r="AM923" s="444"/>
      <c r="AN923" s="444"/>
      <c r="AO923" s="444"/>
      <c r="AP923" s="444"/>
      <c r="AR923" s="471" t="s">
        <v>1047</v>
      </c>
      <c r="AS923" s="471"/>
      <c r="AT923" s="471"/>
      <c r="AU923" s="471"/>
      <c r="AV923" s="471"/>
      <c r="AW923" s="471"/>
      <c r="AX923" s="471"/>
      <c r="AY923" s="471"/>
      <c r="AZ923" s="471"/>
      <c r="BA923" s="471"/>
      <c r="BB923" s="471"/>
      <c r="BC923" s="471"/>
      <c r="BD923" s="471"/>
      <c r="BE923" s="471"/>
      <c r="BF923" s="471"/>
      <c r="BG923" s="471"/>
      <c r="BH923" s="471"/>
      <c r="BI923" s="471"/>
      <c r="BJ923" s="471"/>
      <c r="BK923" s="471">
        <v>18</v>
      </c>
      <c r="BL923" s="471"/>
      <c r="BM923" s="471"/>
      <c r="BN923" s="471"/>
      <c r="BO923" s="471"/>
      <c r="BP923" s="471"/>
      <c r="BQ923" s="471"/>
      <c r="BR923" s="471"/>
      <c r="BS923" s="471"/>
      <c r="BT923" s="471"/>
      <c r="BU923" s="471"/>
      <c r="BV923" s="471"/>
      <c r="BW923" s="471"/>
      <c r="BX923" s="471"/>
      <c r="BY923" s="471"/>
      <c r="BZ923" s="471"/>
      <c r="CA923" s="471">
        <v>18</v>
      </c>
      <c r="CB923" s="471"/>
      <c r="CC923" s="471"/>
      <c r="CD923" s="471"/>
      <c r="CE923" s="471"/>
      <c r="CF923" s="471"/>
      <c r="CG923" s="471"/>
      <c r="CH923" s="471"/>
      <c r="CI923" s="471"/>
      <c r="CJ923" s="471"/>
    </row>
    <row r="924" spans="4:151" ht="14.25" customHeight="1" x14ac:dyDescent="0.35">
      <c r="D924" s="256"/>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8"/>
      <c r="AA924" s="443"/>
      <c r="AB924" s="444"/>
      <c r="AC924" s="444"/>
      <c r="AD924" s="444"/>
      <c r="AE924" s="444"/>
      <c r="AF924" s="444"/>
      <c r="AG924" s="444"/>
      <c r="AH924" s="444"/>
      <c r="AI924" s="444"/>
      <c r="AJ924" s="444"/>
      <c r="AK924" s="444"/>
      <c r="AL924" s="444"/>
      <c r="AM924" s="444"/>
      <c r="AN924" s="444"/>
      <c r="AO924" s="444"/>
      <c r="AP924" s="444"/>
      <c r="AR924" s="471" t="s">
        <v>1048</v>
      </c>
      <c r="AS924" s="471"/>
      <c r="AT924" s="471"/>
      <c r="AU924" s="471"/>
      <c r="AV924" s="471"/>
      <c r="AW924" s="471"/>
      <c r="AX924" s="471"/>
      <c r="AY924" s="471"/>
      <c r="AZ924" s="471"/>
      <c r="BA924" s="471"/>
      <c r="BB924" s="471"/>
      <c r="BC924" s="471"/>
      <c r="BD924" s="471"/>
      <c r="BE924" s="471"/>
      <c r="BF924" s="471"/>
      <c r="BG924" s="471"/>
      <c r="BH924" s="471"/>
      <c r="BI924" s="471"/>
      <c r="BJ924" s="471"/>
      <c r="BK924" s="471">
        <v>5</v>
      </c>
      <c r="BL924" s="471"/>
      <c r="BM924" s="471"/>
      <c r="BN924" s="471"/>
      <c r="BO924" s="471"/>
      <c r="BP924" s="471"/>
      <c r="BQ924" s="471"/>
      <c r="BR924" s="471"/>
      <c r="BS924" s="471"/>
      <c r="BT924" s="471"/>
      <c r="BU924" s="471"/>
      <c r="BV924" s="471"/>
      <c r="BW924" s="471"/>
      <c r="BX924" s="471"/>
      <c r="BY924" s="471"/>
      <c r="BZ924" s="471"/>
      <c r="CA924" s="471">
        <v>5</v>
      </c>
      <c r="CB924" s="471"/>
      <c r="CC924" s="471"/>
      <c r="CD924" s="471"/>
      <c r="CE924" s="471"/>
      <c r="CF924" s="471"/>
      <c r="CG924" s="471"/>
      <c r="CH924" s="471"/>
      <c r="CI924" s="471"/>
      <c r="CJ924" s="471"/>
      <c r="EF924" s="138"/>
      <c r="EG924" s="138"/>
      <c r="EH924" s="138"/>
      <c r="EI924" s="138"/>
      <c r="EJ924" s="138"/>
      <c r="EK924" s="138"/>
      <c r="EL924" s="138"/>
      <c r="EM924" s="138"/>
      <c r="EN924" s="138"/>
      <c r="EO924" s="138"/>
      <c r="EP924" s="138"/>
      <c r="EQ924" s="138"/>
      <c r="ER924" s="138"/>
      <c r="ES924" s="138"/>
      <c r="ET924" s="138"/>
      <c r="EU924" s="138"/>
    </row>
    <row r="925" spans="4:151" ht="14.25" customHeight="1" x14ac:dyDescent="0.35">
      <c r="D925" s="256"/>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8"/>
      <c r="AA925" s="443"/>
      <c r="AB925" s="444"/>
      <c r="AC925" s="444"/>
      <c r="AD925" s="444"/>
      <c r="AE925" s="444"/>
      <c r="AF925" s="444"/>
      <c r="AG925" s="444"/>
      <c r="AH925" s="444"/>
      <c r="AI925" s="444"/>
      <c r="AJ925" s="444"/>
      <c r="AK925" s="444"/>
      <c r="AL925" s="444"/>
      <c r="AM925" s="444"/>
      <c r="AN925" s="444"/>
      <c r="AO925" s="444"/>
      <c r="AP925" s="444"/>
      <c r="AR925" s="471" t="s">
        <v>1049</v>
      </c>
      <c r="AS925" s="471"/>
      <c r="AT925" s="471"/>
      <c r="AU925" s="471"/>
      <c r="AV925" s="471"/>
      <c r="AW925" s="471"/>
      <c r="AX925" s="471"/>
      <c r="AY925" s="471"/>
      <c r="AZ925" s="471"/>
      <c r="BA925" s="471"/>
      <c r="BB925" s="471"/>
      <c r="BC925" s="471"/>
      <c r="BD925" s="471"/>
      <c r="BE925" s="471"/>
      <c r="BF925" s="471"/>
      <c r="BG925" s="471"/>
      <c r="BH925" s="471"/>
      <c r="BI925" s="471"/>
      <c r="BJ925" s="471"/>
      <c r="BK925" s="471">
        <v>15</v>
      </c>
      <c r="BL925" s="471"/>
      <c r="BM925" s="471"/>
      <c r="BN925" s="471"/>
      <c r="BO925" s="471"/>
      <c r="BP925" s="471"/>
      <c r="BQ925" s="471"/>
      <c r="BR925" s="471"/>
      <c r="BS925" s="471"/>
      <c r="BT925" s="471"/>
      <c r="BU925" s="471"/>
      <c r="BV925" s="471"/>
      <c r="BW925" s="471"/>
      <c r="BX925" s="471"/>
      <c r="BY925" s="471"/>
      <c r="BZ925" s="471"/>
      <c r="CA925" s="471">
        <v>15</v>
      </c>
      <c r="CB925" s="471"/>
      <c r="CC925" s="471"/>
      <c r="CD925" s="471"/>
      <c r="CE925" s="471"/>
      <c r="CF925" s="471"/>
      <c r="CG925" s="471"/>
      <c r="CH925" s="471"/>
      <c r="CI925" s="471"/>
      <c r="CJ925" s="471"/>
      <c r="EF925" s="138"/>
      <c r="EG925" s="767" t="s">
        <v>446</v>
      </c>
      <c r="EH925" s="767"/>
      <c r="EI925" s="767"/>
      <c r="EJ925" s="767"/>
      <c r="EK925" s="767"/>
      <c r="EL925" s="767"/>
      <c r="EM925" s="767"/>
      <c r="EN925" s="767"/>
      <c r="EO925" s="767"/>
      <c r="EP925" s="767"/>
      <c r="EQ925" s="138"/>
      <c r="ER925" s="138"/>
      <c r="ES925" s="138"/>
      <c r="ET925" s="138"/>
      <c r="EU925" s="138"/>
    </row>
    <row r="926" spans="4:151" ht="14.25" customHeight="1" x14ac:dyDescent="0.35">
      <c r="D926" s="256"/>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8"/>
      <c r="AA926" s="443"/>
      <c r="AB926" s="444"/>
      <c r="AC926" s="444"/>
      <c r="AD926" s="444"/>
      <c r="AE926" s="444"/>
      <c r="AF926" s="444"/>
      <c r="AG926" s="444"/>
      <c r="AH926" s="444"/>
      <c r="AI926" s="444"/>
      <c r="AJ926" s="444"/>
      <c r="AK926" s="444"/>
      <c r="AL926" s="444"/>
      <c r="AM926" s="444"/>
      <c r="AN926" s="444"/>
      <c r="AO926" s="444"/>
      <c r="AP926" s="444"/>
      <c r="AR926" s="471" t="s">
        <v>409</v>
      </c>
      <c r="AS926" s="471"/>
      <c r="AT926" s="471"/>
      <c r="AU926" s="471"/>
      <c r="AV926" s="471"/>
      <c r="AW926" s="471"/>
      <c r="AX926" s="471"/>
      <c r="AY926" s="471"/>
      <c r="AZ926" s="471"/>
      <c r="BA926" s="471"/>
      <c r="BB926" s="471"/>
      <c r="BC926" s="471"/>
      <c r="BD926" s="471"/>
      <c r="BE926" s="471"/>
      <c r="BF926" s="471"/>
      <c r="BG926" s="471"/>
      <c r="BH926" s="471"/>
      <c r="BI926" s="471"/>
      <c r="BJ926" s="471"/>
      <c r="BK926" s="471">
        <v>9</v>
      </c>
      <c r="BL926" s="471"/>
      <c r="BM926" s="471"/>
      <c r="BN926" s="471"/>
      <c r="BO926" s="471"/>
      <c r="BP926" s="471"/>
      <c r="BQ926" s="471"/>
      <c r="BR926" s="471"/>
      <c r="BS926" s="471"/>
      <c r="BT926" s="471"/>
      <c r="BU926" s="471"/>
      <c r="BV926" s="471"/>
      <c r="BW926" s="471"/>
      <c r="BX926" s="471"/>
      <c r="BY926" s="471"/>
      <c r="BZ926" s="471"/>
      <c r="CA926" s="471">
        <v>9</v>
      </c>
      <c r="CB926" s="471"/>
      <c r="CC926" s="471"/>
      <c r="CD926" s="471"/>
      <c r="CE926" s="471"/>
      <c r="CF926" s="471"/>
      <c r="CG926" s="471"/>
      <c r="CH926" s="471"/>
      <c r="CI926" s="471"/>
      <c r="CJ926" s="471"/>
      <c r="EF926" s="138"/>
      <c r="EG926" s="138"/>
      <c r="EH926" s="139">
        <v>2008</v>
      </c>
      <c r="EI926" s="139">
        <v>2009</v>
      </c>
      <c r="EJ926" s="139">
        <v>2010</v>
      </c>
      <c r="EK926" s="139">
        <v>2011</v>
      </c>
      <c r="EL926" s="139">
        <v>2012</v>
      </c>
      <c r="EM926" s="139">
        <v>2013</v>
      </c>
      <c r="EN926" s="139">
        <v>2014</v>
      </c>
      <c r="EO926" s="139">
        <v>2015</v>
      </c>
      <c r="EP926" s="138">
        <v>2016</v>
      </c>
      <c r="EQ926" s="138">
        <v>2017</v>
      </c>
      <c r="ER926" s="138">
        <v>2018</v>
      </c>
      <c r="ES926" s="138"/>
      <c r="ET926" s="138"/>
      <c r="EU926" s="138"/>
    </row>
    <row r="927" spans="4:151" ht="14.25" customHeight="1" x14ac:dyDescent="0.35">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471"/>
      <c r="AB927" s="471"/>
      <c r="AC927" s="471"/>
      <c r="AD927" s="471"/>
      <c r="AE927" s="471"/>
      <c r="AF927" s="471"/>
      <c r="AG927" s="471"/>
      <c r="AH927" s="471"/>
      <c r="AI927" s="471"/>
      <c r="AJ927" s="471"/>
      <c r="AK927" s="471"/>
      <c r="AL927" s="471"/>
      <c r="AM927" s="471"/>
      <c r="AN927" s="471"/>
      <c r="AO927" s="471"/>
      <c r="AP927" s="471"/>
      <c r="AR927" s="601" t="s">
        <v>117</v>
      </c>
      <c r="AS927" s="601"/>
      <c r="AT927" s="601"/>
      <c r="AU927" s="601"/>
      <c r="AV927" s="601"/>
      <c r="AW927" s="601"/>
      <c r="AX927" s="601"/>
      <c r="AY927" s="601"/>
      <c r="AZ927" s="601"/>
      <c r="BA927" s="601"/>
      <c r="BB927" s="601"/>
      <c r="BC927" s="601"/>
      <c r="BD927" s="601"/>
      <c r="BE927" s="601"/>
      <c r="BF927" s="601"/>
      <c r="BG927" s="601"/>
      <c r="BH927" s="601"/>
      <c r="BI927" s="601"/>
      <c r="BJ927" s="601"/>
      <c r="BK927" s="601">
        <f>SUM(BK916:BR926)</f>
        <v>138</v>
      </c>
      <c r="BL927" s="601"/>
      <c r="BM927" s="601"/>
      <c r="BN927" s="601"/>
      <c r="BO927" s="601"/>
      <c r="BP927" s="601"/>
      <c r="BQ927" s="601"/>
      <c r="BR927" s="601"/>
      <c r="BS927" s="601">
        <f>SUM(BS916:BZ926)</f>
        <v>0</v>
      </c>
      <c r="BT927" s="601"/>
      <c r="BU927" s="601"/>
      <c r="BV927" s="601"/>
      <c r="BW927" s="601"/>
      <c r="BX927" s="601"/>
      <c r="BY927" s="601"/>
      <c r="BZ927" s="601"/>
      <c r="CA927" s="601">
        <f>SUM(CA916:CJ926)</f>
        <v>138</v>
      </c>
      <c r="CB927" s="601"/>
      <c r="CC927" s="601"/>
      <c r="CD927" s="601"/>
      <c r="CE927" s="601"/>
      <c r="CF927" s="601"/>
      <c r="CG927" s="601"/>
      <c r="CH927" s="601"/>
      <c r="CI927" s="601"/>
      <c r="CJ927" s="601"/>
      <c r="EF927" s="138"/>
      <c r="EG927" s="138" t="s">
        <v>117</v>
      </c>
      <c r="EH927" s="175">
        <v>99.62</v>
      </c>
      <c r="EI927" s="176">
        <v>89.95</v>
      </c>
      <c r="EJ927" s="175">
        <v>90</v>
      </c>
      <c r="EK927" s="176">
        <v>90</v>
      </c>
      <c r="EL927" s="175">
        <v>89.44</v>
      </c>
      <c r="EM927" s="176">
        <v>89.44</v>
      </c>
      <c r="EN927" s="175">
        <v>87.56</v>
      </c>
      <c r="EO927" s="176" t="s">
        <v>808</v>
      </c>
      <c r="EP927" s="138">
        <v>86.47</v>
      </c>
      <c r="EQ927" s="138">
        <v>85.29</v>
      </c>
      <c r="ER927" s="138">
        <v>86.14</v>
      </c>
      <c r="ES927" s="138"/>
      <c r="ET927" s="138"/>
      <c r="EU927" s="138"/>
    </row>
    <row r="928" spans="4:151" ht="14.25" customHeight="1" x14ac:dyDescent="0.35">
      <c r="D928" s="308" t="s">
        <v>435</v>
      </c>
      <c r="E928" s="308"/>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c r="AJ928" s="308"/>
      <c r="AK928" s="308"/>
      <c r="AL928" s="308"/>
      <c r="AM928" s="308"/>
      <c r="AN928" s="308"/>
      <c r="AO928" s="308"/>
      <c r="AP928" s="308"/>
      <c r="AR928" s="593" t="s">
        <v>444</v>
      </c>
      <c r="AS928" s="593"/>
      <c r="AT928" s="593"/>
      <c r="AU928" s="593"/>
      <c r="AV928" s="593"/>
      <c r="AW928" s="593"/>
      <c r="AX928" s="593"/>
      <c r="AY928" s="593"/>
      <c r="AZ928" s="593"/>
      <c r="BA928" s="593"/>
      <c r="BB928" s="593"/>
      <c r="BC928" s="593"/>
      <c r="BD928" s="593"/>
      <c r="BE928" s="593"/>
      <c r="BF928" s="593"/>
      <c r="BG928" s="593"/>
      <c r="BH928" s="593"/>
      <c r="BI928" s="593"/>
      <c r="BJ928" s="593"/>
      <c r="BK928" s="593"/>
      <c r="BL928" s="593"/>
      <c r="BM928" s="593"/>
      <c r="BN928" s="593"/>
      <c r="BO928" s="593"/>
      <c r="BP928" s="593"/>
      <c r="BQ928" s="593"/>
      <c r="BR928" s="593"/>
      <c r="BS928" s="593"/>
      <c r="BT928" s="593"/>
      <c r="BU928" s="593"/>
      <c r="BV928" s="593"/>
      <c r="BW928" s="593"/>
      <c r="BX928" s="593"/>
      <c r="BY928" s="593"/>
      <c r="BZ928" s="593"/>
      <c r="CA928" s="593"/>
      <c r="CB928" s="593"/>
      <c r="CC928" s="593"/>
      <c r="CD928" s="593"/>
      <c r="CE928" s="593"/>
      <c r="CF928" s="593"/>
      <c r="CG928" s="593"/>
      <c r="CH928" s="593"/>
      <c r="CI928" s="593"/>
      <c r="CJ928" s="593"/>
      <c r="EF928" s="138"/>
      <c r="EG928" s="138" t="s">
        <v>119</v>
      </c>
      <c r="EH928" s="175">
        <v>100</v>
      </c>
      <c r="EI928" s="176">
        <v>99.97</v>
      </c>
      <c r="EJ928" s="175">
        <v>99.97</v>
      </c>
      <c r="EK928" s="176">
        <v>99.96</v>
      </c>
      <c r="EL928" s="175">
        <v>99.85</v>
      </c>
      <c r="EM928" s="176">
        <v>99.85</v>
      </c>
      <c r="EN928" s="175">
        <v>0</v>
      </c>
      <c r="EO928" s="176" t="s">
        <v>808</v>
      </c>
      <c r="EP928" s="138">
        <v>99.95</v>
      </c>
      <c r="EQ928" s="138">
        <v>99.58</v>
      </c>
      <c r="ER928" s="138">
        <v>99.71</v>
      </c>
      <c r="ES928" s="138"/>
      <c r="ET928" s="138"/>
      <c r="EU928" s="138"/>
    </row>
    <row r="929" spans="4:163" ht="14.25" customHeight="1" x14ac:dyDescent="0.35">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EF929" s="138"/>
      <c r="EG929" s="138" t="s">
        <v>120</v>
      </c>
      <c r="EH929" s="175">
        <v>97.35</v>
      </c>
      <c r="EI929" s="176">
        <v>56.53</v>
      </c>
      <c r="EJ929" s="175">
        <v>56.52</v>
      </c>
      <c r="EK929" s="176">
        <v>56.5</v>
      </c>
      <c r="EL929" s="175">
        <v>55.31</v>
      </c>
      <c r="EM929" s="176">
        <v>55.31</v>
      </c>
      <c r="EN929" s="175">
        <v>87.56</v>
      </c>
      <c r="EO929" s="176" t="s">
        <v>808</v>
      </c>
      <c r="EP929" s="138">
        <v>47.09</v>
      </c>
      <c r="EQ929" s="138">
        <v>31.29</v>
      </c>
      <c r="ER929" s="138">
        <v>46.94</v>
      </c>
      <c r="ES929" s="138"/>
      <c r="ET929" s="138"/>
      <c r="EU929" s="138"/>
    </row>
    <row r="930" spans="4:163" ht="14.25" customHeight="1" x14ac:dyDescent="0.35">
      <c r="D930" s="293" t="s">
        <v>830</v>
      </c>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90"/>
      <c r="AB930" s="90"/>
      <c r="AC930" s="90"/>
      <c r="AD930" s="90"/>
      <c r="AE930" s="90"/>
      <c r="AF930" s="90"/>
      <c r="AG930" s="90"/>
      <c r="AH930" s="90"/>
      <c r="AI930" s="90"/>
      <c r="AJ930" s="90"/>
      <c r="AK930" s="90"/>
      <c r="AL930" s="90"/>
      <c r="AM930" s="90"/>
      <c r="AN930" s="90"/>
      <c r="AO930" s="90"/>
      <c r="AP930" s="90"/>
      <c r="AR930" s="530" t="s">
        <v>831</v>
      </c>
      <c r="AS930" s="530"/>
      <c r="AT930" s="530"/>
      <c r="AU930" s="530"/>
      <c r="AV930" s="530"/>
      <c r="AW930" s="530"/>
      <c r="AX930" s="530"/>
      <c r="AY930" s="530"/>
      <c r="AZ930" s="530"/>
      <c r="BA930" s="530"/>
      <c r="BB930" s="530"/>
      <c r="BC930" s="530"/>
      <c r="BD930" s="530"/>
      <c r="BE930" s="530"/>
      <c r="BF930" s="530"/>
      <c r="BG930" s="530"/>
      <c r="BH930" s="530"/>
      <c r="BI930" s="530"/>
      <c r="BJ930" s="530"/>
      <c r="BK930" s="530"/>
      <c r="BL930" s="530"/>
      <c r="BM930" s="530"/>
      <c r="BN930" s="530"/>
      <c r="BO930" s="530"/>
      <c r="BP930" s="530"/>
      <c r="BQ930" s="530"/>
      <c r="BR930" s="530"/>
      <c r="BS930" s="530"/>
      <c r="BT930" s="530"/>
      <c r="BU930" s="530"/>
      <c r="BV930" s="530"/>
      <c r="BW930" s="530"/>
      <c r="BX930" s="530"/>
      <c r="BY930" s="530"/>
      <c r="BZ930" s="530"/>
      <c r="CA930" s="530"/>
      <c r="CB930" s="530"/>
      <c r="CC930" s="530"/>
      <c r="CD930" s="530"/>
      <c r="CE930" s="530"/>
      <c r="CF930" s="530"/>
      <c r="CG930" s="530"/>
      <c r="CH930" s="530"/>
      <c r="EF930" s="138"/>
      <c r="EG930" s="769"/>
      <c r="EH930" s="769"/>
      <c r="EI930" s="769"/>
      <c r="EJ930" s="769"/>
      <c r="EK930" s="769"/>
      <c r="EL930" s="769"/>
      <c r="EM930" s="769"/>
      <c r="EN930" s="769"/>
      <c r="EO930" s="769"/>
      <c r="EP930" s="769"/>
      <c r="EQ930" s="769"/>
      <c r="ER930" s="769"/>
      <c r="ES930" s="769"/>
      <c r="ET930" s="769"/>
      <c r="EU930" s="769"/>
      <c r="EV930" s="768"/>
      <c r="EW930" s="768"/>
      <c r="EX930" s="768"/>
      <c r="EY930" s="768"/>
      <c r="EZ930" s="768"/>
      <c r="FA930" s="768"/>
      <c r="FB930" s="768"/>
      <c r="FC930" s="768"/>
      <c r="FD930" s="768"/>
      <c r="FE930" s="768"/>
      <c r="FF930" s="768"/>
      <c r="FG930" s="768"/>
    </row>
    <row r="931" spans="4:163" ht="14.25" customHeight="1" x14ac:dyDescent="0.35">
      <c r="D931" s="90"/>
      <c r="E931" s="90"/>
      <c r="F931" s="90"/>
      <c r="G931" s="90"/>
      <c r="H931" s="90"/>
      <c r="I931" s="90"/>
      <c r="J931" s="90"/>
      <c r="K931" s="90"/>
      <c r="L931" s="90"/>
      <c r="M931" s="90"/>
      <c r="N931" s="90"/>
      <c r="O931" s="90"/>
      <c r="P931" s="90"/>
      <c r="Q931" s="90"/>
      <c r="R931" s="90"/>
      <c r="S931" s="90"/>
      <c r="T931" s="90"/>
      <c r="U931" s="90"/>
      <c r="V931" s="90"/>
      <c r="W931" s="90"/>
      <c r="X931" s="90"/>
      <c r="Y931" s="90"/>
      <c r="Z931" s="90"/>
      <c r="AA931" s="90"/>
      <c r="AB931" s="90"/>
      <c r="AC931" s="90"/>
      <c r="AD931" s="90"/>
      <c r="AE931" s="90"/>
      <c r="AF931" s="90"/>
      <c r="AG931" s="90"/>
      <c r="AH931" s="90"/>
      <c r="AI931" s="90"/>
      <c r="AJ931" s="90"/>
      <c r="AK931" s="90"/>
      <c r="AL931" s="90"/>
      <c r="AM931" s="90"/>
      <c r="AN931" s="90"/>
      <c r="AO931" s="90"/>
      <c r="AP931" s="90"/>
      <c r="AR931" s="530"/>
      <c r="AS931" s="530"/>
      <c r="AT931" s="530"/>
      <c r="AU931" s="530"/>
      <c r="AV931" s="530"/>
      <c r="AW931" s="530"/>
      <c r="AX931" s="530"/>
      <c r="AY931" s="530"/>
      <c r="AZ931" s="530"/>
      <c r="BA931" s="530"/>
      <c r="BB931" s="530"/>
      <c r="BC931" s="530"/>
      <c r="BD931" s="530"/>
      <c r="BE931" s="530"/>
      <c r="BF931" s="530"/>
      <c r="BG931" s="530"/>
      <c r="BH931" s="530"/>
      <c r="BI931" s="530"/>
      <c r="BJ931" s="530"/>
      <c r="BK931" s="530"/>
      <c r="BL931" s="530"/>
      <c r="BM931" s="530"/>
      <c r="BN931" s="530"/>
      <c r="BO931" s="530"/>
      <c r="BP931" s="530"/>
      <c r="BQ931" s="530"/>
      <c r="BR931" s="530"/>
      <c r="BS931" s="530"/>
      <c r="BT931" s="530"/>
      <c r="BU931" s="530"/>
      <c r="BV931" s="530"/>
      <c r="BW931" s="530"/>
      <c r="BX931" s="530"/>
      <c r="BY931" s="530"/>
      <c r="BZ931" s="530"/>
      <c r="CA931" s="530"/>
      <c r="CB931" s="530"/>
      <c r="CC931" s="530"/>
      <c r="CD931" s="530"/>
      <c r="CE931" s="530"/>
      <c r="CF931" s="530"/>
      <c r="CG931" s="530"/>
      <c r="CH931" s="530"/>
      <c r="EF931" s="138"/>
      <c r="EG931" s="771"/>
      <c r="EH931" s="771"/>
      <c r="EI931" s="771"/>
      <c r="EJ931" s="771"/>
      <c r="EK931" s="771"/>
      <c r="EL931" s="771"/>
      <c r="EM931" s="771"/>
      <c r="EN931" s="771"/>
      <c r="EO931" s="771"/>
      <c r="EP931" s="771"/>
      <c r="EQ931" s="771"/>
      <c r="ER931" s="771"/>
      <c r="ES931" s="771"/>
      <c r="ET931" s="771"/>
      <c r="EU931" s="771"/>
      <c r="EV931" s="770"/>
      <c r="EW931" s="770"/>
      <c r="EX931" s="770"/>
      <c r="EY931" s="770"/>
      <c r="EZ931" s="770"/>
      <c r="FA931" s="770"/>
      <c r="FB931" s="770"/>
      <c r="FC931" s="770"/>
      <c r="FD931" s="770"/>
      <c r="FE931" s="770"/>
      <c r="FF931" s="770"/>
      <c r="FG931" s="770"/>
    </row>
    <row r="932" spans="4:163" ht="14.25" customHeight="1" x14ac:dyDescent="0.35">
      <c r="EF932" s="138"/>
      <c r="EG932" s="177"/>
      <c r="EH932" s="177"/>
      <c r="EI932" s="177"/>
      <c r="EJ932" s="177"/>
      <c r="EK932" s="177"/>
      <c r="EL932" s="177"/>
      <c r="EM932" s="177"/>
      <c r="EN932" s="177"/>
      <c r="EO932" s="177"/>
      <c r="EP932" s="177"/>
      <c r="EQ932" s="177"/>
      <c r="ER932" s="177"/>
      <c r="ES932" s="177"/>
      <c r="ET932" s="177"/>
      <c r="EU932" s="177"/>
      <c r="EV932" s="120"/>
      <c r="EW932" s="120"/>
      <c r="EX932" s="120"/>
      <c r="EY932" s="120"/>
      <c r="EZ932" s="120"/>
      <c r="FA932" s="120"/>
      <c r="FB932" s="120"/>
      <c r="FC932" s="120"/>
      <c r="FD932" s="120"/>
      <c r="FE932" s="120"/>
      <c r="FF932" s="120"/>
      <c r="FG932" s="120"/>
    </row>
    <row r="933" spans="4:163" ht="14.25" customHeight="1" x14ac:dyDescent="0.35">
      <c r="ED933" s="121"/>
      <c r="EE933" s="121"/>
      <c r="EF933" s="178"/>
      <c r="EG933" s="767" t="s">
        <v>445</v>
      </c>
      <c r="EH933" s="767"/>
      <c r="EI933" s="767"/>
      <c r="EJ933" s="767"/>
      <c r="EK933" s="767"/>
      <c r="EL933" s="767"/>
      <c r="EM933" s="767"/>
      <c r="EN933" s="767"/>
      <c r="EO933" s="767"/>
      <c r="EP933" s="767"/>
      <c r="EQ933" s="179"/>
      <c r="ER933" s="179"/>
      <c r="ES933" s="179"/>
      <c r="ET933" s="179"/>
      <c r="EU933" s="179"/>
      <c r="EV933" s="126"/>
      <c r="EW933" s="126"/>
      <c r="EX933" s="126"/>
      <c r="EY933" s="126"/>
      <c r="EZ933" s="126"/>
      <c r="FA933" s="126"/>
      <c r="FB933" s="126"/>
      <c r="FC933" s="126"/>
      <c r="FD933" s="126"/>
      <c r="FE933" s="126"/>
      <c r="FF933" s="126"/>
      <c r="FG933" s="126"/>
    </row>
    <row r="934" spans="4:163" ht="14.25" customHeight="1" x14ac:dyDescent="0.35">
      <c r="EF934" s="138"/>
      <c r="EG934" s="138"/>
      <c r="EH934" s="139">
        <v>2008</v>
      </c>
      <c r="EI934" s="139">
        <v>2009</v>
      </c>
      <c r="EJ934" s="139">
        <v>2010</v>
      </c>
      <c r="EK934" s="139">
        <v>2011</v>
      </c>
      <c r="EL934" s="139">
        <v>2012</v>
      </c>
      <c r="EM934" s="139">
        <v>2013</v>
      </c>
      <c r="EN934" s="139">
        <v>2014</v>
      </c>
      <c r="EO934" s="139">
        <v>2015</v>
      </c>
      <c r="EP934" s="139">
        <v>2016</v>
      </c>
      <c r="EQ934" s="138">
        <v>2017</v>
      </c>
      <c r="ER934" s="138">
        <v>2018</v>
      </c>
      <c r="ES934" s="138"/>
      <c r="ET934" s="138"/>
      <c r="EU934" s="138"/>
    </row>
    <row r="935" spans="4:163" ht="14.25" customHeight="1" x14ac:dyDescent="0.35">
      <c r="EF935" s="138"/>
      <c r="EG935" s="138" t="s">
        <v>117</v>
      </c>
      <c r="EH935" s="179">
        <v>99.78</v>
      </c>
      <c r="EI935" s="179">
        <v>90.37</v>
      </c>
      <c r="EJ935" s="179">
        <v>90.34</v>
      </c>
      <c r="EK935" s="179">
        <v>90.37</v>
      </c>
      <c r="EL935" s="179">
        <v>90.19</v>
      </c>
      <c r="EM935" s="179">
        <v>90.19</v>
      </c>
      <c r="EN935" s="179">
        <v>100</v>
      </c>
      <c r="EO935" s="179" t="s">
        <v>808</v>
      </c>
      <c r="EP935" s="179">
        <v>100</v>
      </c>
      <c r="EQ935" s="138">
        <v>100</v>
      </c>
      <c r="ER935" s="138">
        <v>100</v>
      </c>
      <c r="ES935" s="138"/>
      <c r="ET935" s="138"/>
      <c r="EU935" s="138"/>
    </row>
    <row r="936" spans="4:163" ht="14.25" customHeight="1" x14ac:dyDescent="0.35">
      <c r="EF936" s="138"/>
      <c r="EG936" s="138" t="s">
        <v>119</v>
      </c>
      <c r="EH936" s="179">
        <v>100</v>
      </c>
      <c r="EI936" s="179">
        <v>99.99</v>
      </c>
      <c r="EJ936" s="179">
        <v>99.99</v>
      </c>
      <c r="EK936" s="179">
        <v>100</v>
      </c>
      <c r="EL936" s="179">
        <v>99.99</v>
      </c>
      <c r="EM936" s="179">
        <v>99.99</v>
      </c>
      <c r="EN936" s="179">
        <v>0</v>
      </c>
      <c r="EO936" s="179" t="s">
        <v>808</v>
      </c>
      <c r="EP936" s="179">
        <v>100</v>
      </c>
      <c r="EQ936" s="138">
        <v>100</v>
      </c>
      <c r="ER936" s="138">
        <v>100</v>
      </c>
      <c r="ES936" s="138"/>
      <c r="ET936" s="138"/>
      <c r="EU936" s="138"/>
    </row>
    <row r="937" spans="4:163" ht="14.25" customHeight="1" x14ac:dyDescent="0.35">
      <c r="EF937" s="138"/>
      <c r="EG937" s="138" t="s">
        <v>120</v>
      </c>
      <c r="EH937" s="179">
        <v>98.48</v>
      </c>
      <c r="EI937" s="179">
        <v>58.29</v>
      </c>
      <c r="EJ937" s="179">
        <v>57.93</v>
      </c>
      <c r="EK937" s="179">
        <v>57.96</v>
      </c>
      <c r="EL937" s="179">
        <v>58.08</v>
      </c>
      <c r="EM937" s="179">
        <v>58.08</v>
      </c>
      <c r="EN937" s="179">
        <v>100</v>
      </c>
      <c r="EO937" s="179" t="s">
        <v>808</v>
      </c>
      <c r="EP937" s="179">
        <v>100</v>
      </c>
      <c r="EQ937" s="138">
        <v>100</v>
      </c>
      <c r="ER937" s="138">
        <v>100</v>
      </c>
      <c r="ES937" s="138"/>
      <c r="ET937" s="138"/>
      <c r="EU937" s="138"/>
    </row>
    <row r="938" spans="4:163" ht="14.25" customHeight="1" x14ac:dyDescent="0.35">
      <c r="EF938" s="138"/>
      <c r="EG938" s="138"/>
      <c r="EH938" s="138"/>
      <c r="EI938" s="138"/>
      <c r="EJ938" s="138"/>
      <c r="EK938" s="138"/>
      <c r="EL938" s="138"/>
      <c r="EM938" s="138"/>
      <c r="EN938" s="138"/>
      <c r="EO938" s="138"/>
      <c r="EP938" s="138"/>
      <c r="EQ938" s="138"/>
      <c r="ER938" s="138"/>
      <c r="ES938" s="138"/>
      <c r="ET938" s="138"/>
      <c r="EU938" s="138"/>
    </row>
    <row r="939" spans="4:163" ht="14.25" customHeight="1" x14ac:dyDescent="0.35">
      <c r="EF939" s="138"/>
      <c r="EG939" s="767" t="s">
        <v>447</v>
      </c>
      <c r="EH939" s="767"/>
      <c r="EI939" s="767"/>
      <c r="EJ939" s="767"/>
      <c r="EK939" s="767"/>
      <c r="EL939" s="767"/>
      <c r="EM939" s="767"/>
      <c r="EN939" s="767"/>
      <c r="EO939" s="767"/>
      <c r="EP939" s="767"/>
      <c r="EQ939" s="138"/>
      <c r="ER939" s="138"/>
      <c r="ES939" s="138"/>
      <c r="ET939" s="138"/>
      <c r="EU939" s="138"/>
    </row>
    <row r="940" spans="4:163" ht="14.25" customHeight="1" x14ac:dyDescent="0.35">
      <c r="EF940" s="138"/>
      <c r="EG940" s="138"/>
      <c r="EH940" s="139">
        <v>2008</v>
      </c>
      <c r="EI940" s="139">
        <v>2009</v>
      </c>
      <c r="EJ940" s="139">
        <v>2010</v>
      </c>
      <c r="EK940" s="139">
        <v>2011</v>
      </c>
      <c r="EL940" s="139">
        <v>2012</v>
      </c>
      <c r="EM940" s="139">
        <v>2013</v>
      </c>
      <c r="EN940" s="139">
        <v>2014</v>
      </c>
      <c r="EO940" s="139">
        <v>2015</v>
      </c>
      <c r="EP940" s="138">
        <v>2016</v>
      </c>
      <c r="EQ940" s="138">
        <v>2017</v>
      </c>
      <c r="ER940" s="138">
        <v>2018</v>
      </c>
      <c r="ES940" s="138"/>
      <c r="ET940" s="138"/>
      <c r="EU940" s="138"/>
    </row>
    <row r="941" spans="4:163" ht="14.25" customHeight="1" x14ac:dyDescent="0.35">
      <c r="EF941" s="138"/>
      <c r="EG941" s="138" t="s">
        <v>117</v>
      </c>
      <c r="EH941" s="175">
        <v>99.56</v>
      </c>
      <c r="EI941" s="176">
        <v>90.88</v>
      </c>
      <c r="EJ941" s="175">
        <v>90.92</v>
      </c>
      <c r="EK941" s="176">
        <v>90.92</v>
      </c>
      <c r="EL941" s="175">
        <v>90.69</v>
      </c>
      <c r="EM941" s="176">
        <v>90.69</v>
      </c>
      <c r="EN941" s="175">
        <v>87.72</v>
      </c>
      <c r="EO941" s="176" t="s">
        <v>808</v>
      </c>
      <c r="EP941" s="138">
        <v>86.55</v>
      </c>
      <c r="EQ941" s="138">
        <v>86.93</v>
      </c>
      <c r="ER941" s="138">
        <v>87.59</v>
      </c>
      <c r="ES941" s="138"/>
      <c r="ET941" s="138"/>
      <c r="EU941" s="138"/>
    </row>
    <row r="942" spans="4:163" ht="14.25" customHeight="1" x14ac:dyDescent="0.35">
      <c r="EF942" s="138"/>
      <c r="EG942" s="138" t="s">
        <v>119</v>
      </c>
      <c r="EH942" s="175">
        <v>100</v>
      </c>
      <c r="EI942" s="176">
        <v>99.99</v>
      </c>
      <c r="EJ942" s="175">
        <v>99.99</v>
      </c>
      <c r="EK942" s="176">
        <v>99.99</v>
      </c>
      <c r="EL942" s="175">
        <v>99.84</v>
      </c>
      <c r="EM942" s="176">
        <v>99.84</v>
      </c>
      <c r="EN942" s="175">
        <v>0</v>
      </c>
      <c r="EO942" s="176" t="s">
        <v>808</v>
      </c>
      <c r="EP942" s="138">
        <v>99.95</v>
      </c>
      <c r="EQ942" s="138">
        <v>99.8</v>
      </c>
      <c r="ER942" s="138">
        <v>99.94</v>
      </c>
      <c r="ES942" s="138"/>
      <c r="ET942" s="138"/>
      <c r="EU942" s="138"/>
    </row>
    <row r="943" spans="4:163" ht="14.25" customHeight="1" x14ac:dyDescent="0.35">
      <c r="EF943" s="138"/>
      <c r="EG943" s="138" t="s">
        <v>120</v>
      </c>
      <c r="EH943" s="175">
        <v>96.97</v>
      </c>
      <c r="EI943" s="176">
        <v>60.49</v>
      </c>
      <c r="EJ943" s="175">
        <v>60.46</v>
      </c>
      <c r="EK943" s="176">
        <v>60.42</v>
      </c>
      <c r="EL943" s="175">
        <v>60.69</v>
      </c>
      <c r="EM943" s="176">
        <v>60.69</v>
      </c>
      <c r="EN943" s="175">
        <v>87.72</v>
      </c>
      <c r="EO943" s="176" t="s">
        <v>808</v>
      </c>
      <c r="EP943" s="138">
        <v>47.47</v>
      </c>
      <c r="EQ943" s="138">
        <v>38.39</v>
      </c>
      <c r="ER943" s="138">
        <v>51.96</v>
      </c>
      <c r="ES943" s="138"/>
      <c r="ET943" s="138"/>
      <c r="EU943" s="138"/>
    </row>
    <row r="944" spans="4:163" ht="14.25" customHeight="1" x14ac:dyDescent="0.35">
      <c r="EF944" s="138"/>
      <c r="EG944" s="138"/>
      <c r="EH944" s="138"/>
      <c r="EI944" s="138"/>
      <c r="EJ944" s="138"/>
      <c r="EK944" s="138"/>
      <c r="EL944" s="138"/>
      <c r="EM944" s="138"/>
      <c r="EN944" s="138"/>
      <c r="EO944" s="138"/>
      <c r="EP944" s="138"/>
      <c r="EQ944" s="138"/>
      <c r="ER944" s="138"/>
      <c r="ES944" s="138"/>
      <c r="ET944" s="138"/>
      <c r="EU944" s="138"/>
    </row>
    <row r="945" spans="4:151" ht="14.25" customHeight="1" x14ac:dyDescent="0.35">
      <c r="EF945" s="138"/>
      <c r="EG945" s="138"/>
      <c r="EH945" s="138"/>
      <c r="EI945" s="138"/>
      <c r="EJ945" s="138"/>
      <c r="EK945" s="138"/>
      <c r="EL945" s="138"/>
      <c r="EM945" s="138"/>
      <c r="EN945" s="138"/>
      <c r="EO945" s="138"/>
      <c r="EP945" s="138"/>
      <c r="EQ945" s="138"/>
      <c r="ER945" s="138"/>
      <c r="ES945" s="138"/>
      <c r="ET945" s="138"/>
      <c r="EU945" s="138"/>
    </row>
    <row r="946" spans="4:151" ht="14.25" customHeight="1" x14ac:dyDescent="0.35">
      <c r="EF946" s="138"/>
      <c r="EG946" s="138"/>
      <c r="EH946" s="139"/>
      <c r="EI946" s="138"/>
      <c r="EJ946" s="138"/>
      <c r="EK946" s="138"/>
      <c r="EL946" s="138"/>
      <c r="EM946" s="138"/>
      <c r="EN946" s="138"/>
      <c r="EO946" s="138"/>
      <c r="EP946" s="138"/>
      <c r="EQ946" s="138"/>
      <c r="ER946" s="138"/>
      <c r="ES946" s="138"/>
      <c r="ET946" s="138"/>
      <c r="EU946" s="138"/>
    </row>
    <row r="947" spans="4:151" ht="14.25" customHeight="1" x14ac:dyDescent="0.35">
      <c r="EF947" s="138"/>
      <c r="EG947" s="140" t="s">
        <v>1195</v>
      </c>
      <c r="EH947" s="141">
        <v>0.12</v>
      </c>
      <c r="EI947" s="138"/>
      <c r="EJ947" s="138"/>
      <c r="EK947" s="138"/>
      <c r="EL947" s="138"/>
      <c r="EM947" s="138"/>
      <c r="EN947" s="138"/>
      <c r="EO947" s="138"/>
      <c r="EP947" s="138"/>
      <c r="EQ947" s="138"/>
      <c r="ER947" s="138"/>
      <c r="ES947" s="138"/>
      <c r="ET947" s="138"/>
      <c r="EU947" s="138"/>
    </row>
    <row r="948" spans="4:151" ht="14.25" customHeight="1" x14ac:dyDescent="0.35">
      <c r="EF948" s="138"/>
      <c r="EG948" s="140" t="s">
        <v>1196</v>
      </c>
      <c r="EH948" s="141">
        <v>0.87</v>
      </c>
      <c r="EI948" s="138"/>
      <c r="EJ948" s="138"/>
      <c r="EK948" s="138"/>
      <c r="EL948" s="138"/>
      <c r="EM948" s="138"/>
      <c r="EN948" s="138"/>
      <c r="EO948" s="138"/>
      <c r="EP948" s="138"/>
      <c r="EQ948" s="138"/>
      <c r="ER948" s="138"/>
      <c r="ES948" s="138"/>
      <c r="ET948" s="138"/>
      <c r="EU948" s="138"/>
    </row>
    <row r="949" spans="4:151" ht="14.25" customHeight="1" x14ac:dyDescent="0.35">
      <c r="EF949" s="138"/>
      <c r="EG949" s="140" t="s">
        <v>1197</v>
      </c>
      <c r="EH949" s="142">
        <v>0.999</v>
      </c>
      <c r="EI949" s="138"/>
      <c r="EJ949" s="138"/>
      <c r="EK949" s="138"/>
      <c r="EL949" s="138"/>
      <c r="EM949" s="138"/>
      <c r="EN949" s="138"/>
      <c r="EO949" s="138"/>
      <c r="EP949" s="138"/>
      <c r="EQ949" s="138"/>
      <c r="ER949" s="138"/>
      <c r="ES949" s="138"/>
      <c r="ET949" s="138"/>
      <c r="EU949" s="138"/>
    </row>
    <row r="950" spans="4:151" ht="14.25" customHeight="1" x14ac:dyDescent="0.35">
      <c r="EF950" s="138"/>
      <c r="EG950" s="138"/>
      <c r="EH950" s="138"/>
      <c r="EI950" s="138"/>
      <c r="EJ950" s="138"/>
      <c r="EK950" s="138"/>
      <c r="EL950" s="138"/>
      <c r="EM950" s="138"/>
      <c r="EN950" s="138"/>
      <c r="EO950" s="138"/>
      <c r="EP950" s="138"/>
      <c r="EQ950" s="138"/>
      <c r="ER950" s="138"/>
      <c r="ES950" s="138"/>
      <c r="ET950" s="138"/>
      <c r="EU950" s="138"/>
    </row>
    <row r="951" spans="4:151" ht="14.25" customHeight="1" x14ac:dyDescent="0.35">
      <c r="D951" s="358" t="s">
        <v>1194</v>
      </c>
      <c r="E951" s="358"/>
      <c r="F951" s="358"/>
      <c r="G951" s="358"/>
      <c r="H951" s="358"/>
      <c r="I951" s="358"/>
      <c r="J951" s="358"/>
      <c r="K951" s="358"/>
      <c r="L951" s="358"/>
      <c r="M951" s="358"/>
      <c r="N951" s="358"/>
      <c r="O951" s="358"/>
      <c r="P951" s="358"/>
      <c r="Q951" s="358"/>
      <c r="R951" s="358"/>
      <c r="S951" s="358"/>
      <c r="T951" s="358"/>
      <c r="U951" s="358"/>
      <c r="V951" s="358"/>
      <c r="W951" s="358"/>
      <c r="X951" s="358"/>
      <c r="Y951" s="358"/>
      <c r="Z951" s="358"/>
      <c r="AA951" s="358"/>
      <c r="AB951" s="358"/>
      <c r="AC951" s="358"/>
      <c r="AD951" s="358"/>
      <c r="AE951" s="358"/>
      <c r="AF951" s="358"/>
      <c r="AG951" s="358"/>
      <c r="AH951" s="358"/>
      <c r="AI951" s="358"/>
      <c r="AJ951" s="358"/>
      <c r="AK951" s="358"/>
      <c r="AL951" s="358"/>
      <c r="AM951" s="358"/>
      <c r="AN951" s="358"/>
      <c r="AO951" s="358"/>
      <c r="AP951" s="358"/>
      <c r="AQ951" s="358"/>
      <c r="AS951" s="772" t="s">
        <v>1194</v>
      </c>
      <c r="AT951" s="772"/>
      <c r="AU951" s="772"/>
      <c r="AV951" s="772"/>
      <c r="AW951" s="772"/>
      <c r="AX951" s="772"/>
      <c r="AY951" s="772"/>
      <c r="AZ951" s="772"/>
      <c r="BA951" s="772"/>
      <c r="BB951" s="772"/>
      <c r="BC951" s="772"/>
      <c r="BD951" s="772"/>
      <c r="BE951" s="772"/>
      <c r="BF951" s="772"/>
      <c r="BG951" s="772"/>
      <c r="BH951" s="772"/>
      <c r="BI951" s="772"/>
      <c r="BJ951" s="772"/>
      <c r="BK951" s="772"/>
      <c r="BL951" s="772"/>
      <c r="BM951" s="772"/>
      <c r="BN951" s="772"/>
      <c r="BO951" s="772"/>
      <c r="BP951" s="772"/>
      <c r="BQ951" s="772"/>
      <c r="BR951" s="772"/>
      <c r="BS951" s="772"/>
      <c r="BT951" s="772"/>
      <c r="BU951" s="772"/>
      <c r="BV951" s="772"/>
      <c r="BW951" s="772"/>
      <c r="BX951" s="772"/>
      <c r="BY951" s="772"/>
      <c r="BZ951" s="772"/>
      <c r="CA951" s="772"/>
      <c r="CB951" s="772"/>
      <c r="CC951" s="772"/>
      <c r="CD951" s="772"/>
      <c r="CE951" s="772"/>
      <c r="CF951" s="772"/>
      <c r="CG951" s="772"/>
      <c r="CH951" s="772"/>
      <c r="CI951" s="772"/>
      <c r="EF951" s="138"/>
      <c r="EG951" s="138"/>
      <c r="EH951" s="138"/>
      <c r="EI951" s="138"/>
      <c r="EJ951" s="138"/>
      <c r="EK951" s="138"/>
      <c r="EL951" s="138"/>
      <c r="EM951" s="138"/>
      <c r="EN951" s="138"/>
      <c r="EO951" s="138"/>
      <c r="EP951" s="138"/>
      <c r="EQ951" s="138"/>
      <c r="ER951" s="138"/>
      <c r="ES951" s="138"/>
      <c r="ET951" s="138"/>
      <c r="EU951" s="138"/>
    </row>
    <row r="952" spans="4:151" ht="14.25" customHeight="1" x14ac:dyDescent="0.35">
      <c r="D952" s="76"/>
      <c r="E952" s="76"/>
      <c r="F952" s="76"/>
      <c r="G952" s="76"/>
      <c r="H952" s="76"/>
      <c r="I952" s="76"/>
      <c r="J952" s="76"/>
      <c r="K952" s="76"/>
      <c r="L952" s="76"/>
      <c r="M952" s="76"/>
      <c r="N952" s="76"/>
      <c r="O952" s="76"/>
      <c r="P952" s="76"/>
      <c r="Q952" s="76"/>
      <c r="R952" s="76"/>
      <c r="S952" s="76"/>
      <c r="T952" s="76"/>
      <c r="U952" s="76"/>
      <c r="V952" s="76"/>
      <c r="W952" s="76"/>
      <c r="X952" s="76"/>
      <c r="Y952" s="76"/>
      <c r="Z952" s="104"/>
      <c r="AA952" s="104"/>
      <c r="AB952" s="104"/>
      <c r="AC952" s="104"/>
      <c r="AD952" s="104"/>
      <c r="AE952" s="104"/>
      <c r="AF952" s="104"/>
      <c r="AG952" s="104"/>
      <c r="AH952" s="104"/>
      <c r="AI952" s="104"/>
      <c r="AJ952" s="104"/>
      <c r="AK952" s="104"/>
      <c r="AL952" s="104"/>
      <c r="AM952" s="104"/>
      <c r="AN952" s="104"/>
      <c r="AO952" s="104"/>
      <c r="AP952" s="104"/>
      <c r="EF952" s="138"/>
      <c r="EG952" s="138"/>
      <c r="EH952" s="138"/>
      <c r="EI952" s="138"/>
      <c r="EJ952" s="138"/>
      <c r="EK952" s="138"/>
      <c r="EL952" s="138"/>
      <c r="EM952" s="138"/>
      <c r="EN952" s="138"/>
      <c r="EO952" s="138"/>
      <c r="EP952" s="138"/>
      <c r="EQ952" s="138"/>
      <c r="ER952" s="138"/>
      <c r="ES952" s="138"/>
      <c r="ET952" s="138"/>
      <c r="EU952" s="138"/>
    </row>
    <row r="953" spans="4:151" ht="14.25" customHeight="1" x14ac:dyDescent="0.35"/>
    <row r="954" spans="4:151" ht="14.25" customHeight="1" x14ac:dyDescent="0.35">
      <c r="D954" s="293" t="s">
        <v>829</v>
      </c>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c r="AH954" s="293"/>
      <c r="AI954" s="293"/>
      <c r="AJ954" s="293"/>
      <c r="AK954" s="293"/>
      <c r="AL954" s="293"/>
      <c r="AM954" s="293"/>
      <c r="AN954" s="293"/>
      <c r="AO954" s="293"/>
      <c r="AP954" s="293"/>
      <c r="AQ954" s="293"/>
      <c r="AS954" s="530" t="s">
        <v>448</v>
      </c>
      <c r="AT954" s="530"/>
      <c r="AU954" s="530"/>
      <c r="AV954" s="530"/>
      <c r="AW954" s="530"/>
      <c r="AX954" s="530"/>
      <c r="AY954" s="530"/>
      <c r="AZ954" s="530"/>
      <c r="BA954" s="530"/>
      <c r="BB954" s="530"/>
      <c r="BC954" s="530"/>
      <c r="BD954" s="530"/>
      <c r="BE954" s="530"/>
      <c r="BF954" s="530"/>
      <c r="BG954" s="530"/>
      <c r="BH954" s="530"/>
      <c r="BI954" s="530"/>
      <c r="BJ954" s="530"/>
      <c r="BK954" s="530"/>
      <c r="BL954" s="530"/>
      <c r="BM954" s="530"/>
      <c r="BN954" s="530"/>
      <c r="BO954" s="530"/>
      <c r="BP954" s="530"/>
      <c r="BQ954" s="530"/>
      <c r="BR954" s="530"/>
      <c r="BS954" s="530"/>
      <c r="BT954" s="530"/>
      <c r="BU954" s="530"/>
      <c r="BV954" s="530"/>
      <c r="BW954" s="530"/>
      <c r="BX954" s="530"/>
      <c r="BY954" s="530"/>
      <c r="BZ954" s="530"/>
      <c r="CA954" s="530"/>
      <c r="CB954" s="530"/>
      <c r="CC954" s="530"/>
      <c r="CD954" s="530"/>
      <c r="CE954" s="530"/>
      <c r="CF954" s="530"/>
      <c r="CG954" s="530"/>
      <c r="CH954" s="530"/>
      <c r="CI954" s="530"/>
    </row>
    <row r="955" spans="4:151" ht="14.25" customHeight="1" x14ac:dyDescent="0.35">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c r="AH955" s="293"/>
      <c r="AI955" s="293"/>
      <c r="AJ955" s="293"/>
      <c r="AK955" s="293"/>
      <c r="AL955" s="293"/>
      <c r="AM955" s="293"/>
      <c r="AN955" s="293"/>
      <c r="AO955" s="293"/>
      <c r="AP955" s="293"/>
      <c r="AQ955" s="293"/>
      <c r="AS955" s="530"/>
      <c r="AT955" s="530"/>
      <c r="AU955" s="530"/>
      <c r="AV955" s="530"/>
      <c r="AW955" s="530"/>
      <c r="AX955" s="530"/>
      <c r="AY955" s="530"/>
      <c r="AZ955" s="530"/>
      <c r="BA955" s="530"/>
      <c r="BB955" s="530"/>
      <c r="BC955" s="530"/>
      <c r="BD955" s="530"/>
      <c r="BE955" s="530"/>
      <c r="BF955" s="530"/>
      <c r="BG955" s="530"/>
      <c r="BH955" s="530"/>
      <c r="BI955" s="530"/>
      <c r="BJ955" s="530"/>
      <c r="BK955" s="530"/>
      <c r="BL955" s="530"/>
      <c r="BM955" s="530"/>
      <c r="BN955" s="530"/>
      <c r="BO955" s="530"/>
      <c r="BP955" s="530"/>
      <c r="BQ955" s="530"/>
      <c r="BR955" s="530"/>
      <c r="BS955" s="530"/>
      <c r="BT955" s="530"/>
      <c r="BU955" s="530"/>
      <c r="BV955" s="530"/>
      <c r="BW955" s="530"/>
      <c r="BX955" s="530"/>
      <c r="BY955" s="530"/>
      <c r="BZ955" s="530"/>
      <c r="CA955" s="530"/>
      <c r="CB955" s="530"/>
      <c r="CC955" s="530"/>
      <c r="CD955" s="530"/>
      <c r="CE955" s="530"/>
      <c r="CF955" s="530"/>
      <c r="CG955" s="530"/>
      <c r="CH955" s="530"/>
      <c r="CI955" s="530"/>
    </row>
    <row r="956" spans="4:151" ht="14.25" customHeight="1" x14ac:dyDescent="0.35"/>
    <row r="957" spans="4:151" ht="14.25" customHeight="1" x14ac:dyDescent="0.35"/>
    <row r="958" spans="4:151" ht="14.25" customHeight="1" x14ac:dyDescent="0.35"/>
    <row r="959" spans="4:151" ht="14.25" customHeight="1" x14ac:dyDescent="0.35"/>
    <row r="960" spans="4:151" ht="14.25" customHeight="1" x14ac:dyDescent="0.35"/>
    <row r="961" spans="1:88" ht="14.25" customHeight="1" x14ac:dyDescent="0.35"/>
    <row r="962" spans="1:88" ht="14.25" customHeight="1" x14ac:dyDescent="0.35"/>
    <row r="963" spans="1:88" ht="14.25" customHeight="1" x14ac:dyDescent="0.35"/>
    <row r="964" spans="1:88" ht="14.25" customHeight="1" x14ac:dyDescent="0.35"/>
    <row r="965" spans="1:88" ht="14.25" customHeight="1" x14ac:dyDescent="0.35"/>
    <row r="966" spans="1:88" ht="14.25" customHeight="1" x14ac:dyDescent="0.35"/>
    <row r="967" spans="1:88" ht="14.25" customHeight="1" x14ac:dyDescent="0.35"/>
    <row r="968" spans="1:88" ht="14.25" customHeight="1" x14ac:dyDescent="0.35"/>
    <row r="969" spans="1:88" ht="14.25" customHeight="1" x14ac:dyDescent="0.35"/>
    <row r="970" spans="1:88" ht="14.25" customHeight="1" x14ac:dyDescent="0.35"/>
    <row r="971" spans="1:88" ht="14.25" customHeight="1" x14ac:dyDescent="0.35"/>
    <row r="972" spans="1:88" ht="14.25" customHeight="1" x14ac:dyDescent="0.35">
      <c r="D972" s="297" t="s">
        <v>855</v>
      </c>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c r="AA972" s="297"/>
      <c r="AB972" s="297"/>
      <c r="AC972" s="297"/>
      <c r="AD972" s="297"/>
      <c r="AE972" s="297"/>
      <c r="AF972" s="297"/>
      <c r="AG972" s="297"/>
      <c r="AH972" s="297"/>
      <c r="AI972" s="297"/>
      <c r="AJ972" s="297"/>
      <c r="AK972" s="297"/>
      <c r="AL972" s="297"/>
      <c r="AM972" s="297"/>
      <c r="AN972" s="297"/>
      <c r="AO972" s="297"/>
      <c r="AP972" s="297"/>
      <c r="AQ972" s="297"/>
    </row>
    <row r="973" spans="1:88" ht="14.25" customHeight="1" x14ac:dyDescent="0.35">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c r="AA973" s="297"/>
      <c r="AB973" s="297"/>
      <c r="AC973" s="297"/>
      <c r="AD973" s="297"/>
      <c r="AE973" s="297"/>
      <c r="AF973" s="297"/>
      <c r="AG973" s="297"/>
      <c r="AH973" s="297"/>
      <c r="AI973" s="297"/>
      <c r="AJ973" s="297"/>
      <c r="AK973" s="297"/>
      <c r="AL973" s="297"/>
      <c r="AM973" s="297"/>
      <c r="AN973" s="297"/>
      <c r="AO973" s="297"/>
      <c r="AP973" s="297"/>
      <c r="AQ973" s="297"/>
      <c r="AS973" s="773" t="s">
        <v>624</v>
      </c>
      <c r="AT973" s="773"/>
      <c r="AU973" s="773"/>
      <c r="AV973" s="773"/>
      <c r="AW973" s="773"/>
      <c r="AX973" s="773"/>
      <c r="AY973" s="773"/>
      <c r="AZ973" s="773"/>
      <c r="BA973" s="773"/>
      <c r="BB973" s="773"/>
      <c r="BC973" s="773"/>
      <c r="BD973" s="773"/>
      <c r="BE973" s="773"/>
      <c r="BF973" s="773"/>
      <c r="BG973" s="773"/>
      <c r="BH973" s="773"/>
      <c r="BI973" s="773"/>
      <c r="BJ973" s="773"/>
      <c r="BK973" s="773"/>
      <c r="BL973" s="773"/>
      <c r="BM973" s="773"/>
      <c r="BN973" s="773"/>
      <c r="BO973" s="773"/>
      <c r="BP973" s="773"/>
      <c r="BQ973" s="773"/>
      <c r="BR973" s="773"/>
      <c r="BS973" s="773"/>
      <c r="BT973" s="773"/>
      <c r="BU973" s="773"/>
      <c r="BV973" s="773"/>
      <c r="BW973" s="773"/>
      <c r="BX973" s="773"/>
      <c r="BY973" s="773"/>
      <c r="BZ973" s="773"/>
      <c r="CA973" s="773"/>
      <c r="CB973" s="773"/>
      <c r="CC973" s="773"/>
      <c r="CD973" s="773"/>
      <c r="CE973" s="773"/>
      <c r="CF973" s="773"/>
      <c r="CG973" s="773"/>
      <c r="CH973" s="773"/>
      <c r="CI973" s="773"/>
    </row>
    <row r="974" spans="1:88" ht="14.25" customHeight="1" x14ac:dyDescent="0.35"/>
    <row r="975" spans="1:88" ht="14.25" customHeight="1" x14ac:dyDescent="0.35">
      <c r="A975" s="99"/>
      <c r="B975" s="99"/>
      <c r="C975" s="99"/>
      <c r="D975" s="99"/>
      <c r="E975" s="99"/>
      <c r="F975" s="99"/>
      <c r="G975" s="99"/>
      <c r="H975" s="99"/>
      <c r="I975" s="99"/>
      <c r="J975" s="99"/>
      <c r="K975" s="99"/>
      <c r="L975" s="99"/>
      <c r="M975" s="99"/>
      <c r="N975" s="99"/>
      <c r="O975" s="99"/>
      <c r="P975" s="99"/>
      <c r="Q975" s="99"/>
      <c r="R975" s="99"/>
      <c r="S975" s="99"/>
      <c r="T975" s="99"/>
      <c r="U975" s="99"/>
      <c r="V975" s="99"/>
      <c r="W975" s="99"/>
      <c r="X975" s="99"/>
      <c r="Y975" s="99"/>
      <c r="Z975" s="99"/>
      <c r="AA975" s="99"/>
      <c r="AB975" s="99"/>
      <c r="AC975" s="99"/>
      <c r="AD975" s="99"/>
      <c r="AE975" s="99"/>
      <c r="AF975" s="99"/>
      <c r="AG975" s="99"/>
      <c r="AH975" s="99"/>
      <c r="AI975" s="99"/>
      <c r="AJ975" s="99"/>
      <c r="AK975" s="99"/>
      <c r="AL975" s="99"/>
      <c r="AM975" s="99"/>
      <c r="AN975" s="99"/>
      <c r="AO975" s="99"/>
      <c r="AP975" s="99"/>
      <c r="AQ975" s="99"/>
      <c r="AR975" s="99"/>
      <c r="AS975" s="99"/>
      <c r="AT975" s="99"/>
      <c r="AU975" s="99"/>
      <c r="AV975" s="99"/>
      <c r="AW975" s="99"/>
      <c r="AX975" s="99"/>
      <c r="AY975" s="99"/>
      <c r="AZ975" s="99"/>
      <c r="BA975" s="99"/>
      <c r="BB975" s="99"/>
      <c r="BC975" s="99"/>
      <c r="BD975" s="99"/>
      <c r="BE975" s="99"/>
      <c r="BF975" s="99"/>
      <c r="BG975" s="99"/>
      <c r="BH975" s="99"/>
      <c r="BI975" s="99"/>
      <c r="BJ975" s="99"/>
      <c r="BK975" s="99"/>
      <c r="BL975" s="99"/>
      <c r="BM975" s="99"/>
      <c r="BN975" s="99"/>
      <c r="BO975" s="99"/>
      <c r="BP975" s="99"/>
      <c r="BQ975" s="99"/>
      <c r="BR975" s="99"/>
      <c r="BS975" s="99"/>
      <c r="BT975" s="99"/>
      <c r="BU975" s="99"/>
      <c r="BV975" s="99"/>
      <c r="BW975" s="99"/>
      <c r="BX975" s="99"/>
      <c r="BY975" s="99"/>
      <c r="BZ975" s="99"/>
      <c r="CA975" s="99"/>
      <c r="CB975" s="99"/>
      <c r="CC975" s="99"/>
      <c r="CD975" s="99"/>
      <c r="CE975" s="99"/>
      <c r="CF975" s="99"/>
      <c r="CG975" s="99"/>
      <c r="CH975" s="99"/>
      <c r="CI975" s="99"/>
      <c r="CJ975" s="99"/>
    </row>
    <row r="976" spans="1:88" ht="14.25" customHeight="1" x14ac:dyDescent="0.35">
      <c r="A976" s="99"/>
      <c r="B976" s="99"/>
      <c r="C976" s="99"/>
      <c r="D976" s="99"/>
      <c r="E976" s="99"/>
      <c r="F976" s="99"/>
      <c r="G976" s="99"/>
      <c r="H976" s="99"/>
      <c r="I976" s="99"/>
      <c r="J976" s="99"/>
      <c r="K976" s="99"/>
      <c r="L976" s="99"/>
      <c r="M976" s="99"/>
      <c r="N976" s="99"/>
      <c r="O976" s="99"/>
      <c r="P976" s="99"/>
      <c r="Q976" s="99"/>
      <c r="R976" s="99"/>
      <c r="S976" s="99"/>
      <c r="T976" s="99"/>
      <c r="U976" s="99"/>
      <c r="V976" s="99"/>
      <c r="W976" s="99"/>
      <c r="X976" s="99"/>
      <c r="Y976" s="99"/>
      <c r="Z976" s="99"/>
      <c r="AA976" s="99"/>
      <c r="AB976" s="99"/>
      <c r="AC976" s="99"/>
      <c r="AD976" s="99"/>
      <c r="AE976" s="99"/>
      <c r="AF976" s="99"/>
      <c r="AG976" s="99"/>
      <c r="AH976" s="99"/>
      <c r="AI976" s="99"/>
      <c r="AJ976" s="99"/>
      <c r="AK976" s="99"/>
      <c r="AL976" s="99"/>
      <c r="AM976" s="99"/>
      <c r="AN976" s="99"/>
      <c r="AO976" s="99"/>
      <c r="AP976" s="99"/>
      <c r="AQ976" s="99"/>
      <c r="AR976" s="99"/>
      <c r="AS976" s="99"/>
      <c r="AT976" s="99"/>
      <c r="AU976" s="99"/>
      <c r="AV976" s="99"/>
      <c r="AW976" s="99"/>
      <c r="AX976" s="99"/>
      <c r="AY976" s="99"/>
      <c r="AZ976" s="99"/>
      <c r="BA976" s="99"/>
      <c r="BB976" s="99"/>
      <c r="BC976" s="99"/>
      <c r="BD976" s="99"/>
      <c r="BE976" s="99"/>
      <c r="BF976" s="99"/>
      <c r="BG976" s="99"/>
      <c r="BH976" s="99"/>
      <c r="BI976" s="99"/>
      <c r="BJ976" s="99"/>
      <c r="BK976" s="99"/>
      <c r="BL976" s="99"/>
      <c r="BM976" s="99"/>
      <c r="BN976" s="99"/>
      <c r="BO976" s="99"/>
      <c r="BP976" s="99"/>
      <c r="BQ976" s="99"/>
      <c r="BR976" s="99"/>
      <c r="BS976" s="99"/>
      <c r="BT976" s="99"/>
      <c r="BU976" s="99"/>
      <c r="BV976" s="99"/>
      <c r="BW976" s="99"/>
      <c r="BX976" s="99"/>
      <c r="BY976" s="99"/>
      <c r="BZ976" s="99"/>
      <c r="CA976" s="99"/>
      <c r="CB976" s="99"/>
      <c r="CC976" s="99"/>
      <c r="CD976" s="99"/>
      <c r="CE976" s="99"/>
      <c r="CF976" s="99"/>
      <c r="CG976" s="99"/>
      <c r="CH976" s="99"/>
      <c r="CI976" s="99"/>
      <c r="CJ976" s="99"/>
    </row>
    <row r="977" spans="4:89" ht="14.25" customHeight="1" x14ac:dyDescent="0.35"/>
    <row r="978" spans="4:89" ht="14.25" customHeight="1" x14ac:dyDescent="0.35">
      <c r="D978" s="316" t="s">
        <v>871</v>
      </c>
      <c r="E978" s="316"/>
      <c r="F978" s="316"/>
      <c r="G978" s="316"/>
      <c r="H978" s="316"/>
      <c r="I978" s="316"/>
      <c r="J978" s="316"/>
      <c r="K978" s="316"/>
      <c r="L978" s="316"/>
      <c r="M978" s="316"/>
      <c r="N978" s="316"/>
      <c r="O978" s="316"/>
      <c r="P978" s="316"/>
      <c r="Q978" s="316"/>
      <c r="R978" s="316"/>
      <c r="S978" s="316"/>
      <c r="T978" s="316"/>
      <c r="U978" s="316"/>
      <c r="V978" s="316"/>
      <c r="W978" s="316"/>
      <c r="X978" s="316"/>
      <c r="Y978" s="316"/>
      <c r="Z978" s="316"/>
      <c r="AA978" s="316"/>
      <c r="AB978" s="316"/>
      <c r="AC978" s="316"/>
      <c r="AD978" s="316"/>
      <c r="AE978" s="316"/>
      <c r="AF978" s="316"/>
      <c r="AG978" s="316"/>
      <c r="AH978" s="316"/>
      <c r="AI978" s="316"/>
      <c r="AJ978" s="316"/>
      <c r="AK978" s="316"/>
      <c r="AL978" s="316"/>
      <c r="AM978" s="316"/>
      <c r="AN978" s="316"/>
      <c r="AO978" s="316"/>
      <c r="AP978" s="316"/>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row>
    <row r="979" spans="4:89" ht="14.25" customHeight="1" x14ac:dyDescent="0.35">
      <c r="D979" s="316"/>
      <c r="E979" s="316"/>
      <c r="F979" s="316"/>
      <c r="G979" s="316"/>
      <c r="H979" s="316"/>
      <c r="I979" s="316"/>
      <c r="J979" s="316"/>
      <c r="K979" s="316"/>
      <c r="L979" s="316"/>
      <c r="M979" s="316"/>
      <c r="N979" s="316"/>
      <c r="O979" s="316"/>
      <c r="P979" s="316"/>
      <c r="Q979" s="316"/>
      <c r="R979" s="316"/>
      <c r="S979" s="316"/>
      <c r="T979" s="316"/>
      <c r="U979" s="316"/>
      <c r="V979" s="316"/>
      <c r="W979" s="316"/>
      <c r="X979" s="316"/>
      <c r="Y979" s="316"/>
      <c r="Z979" s="316"/>
      <c r="AA979" s="316"/>
      <c r="AB979" s="316"/>
      <c r="AC979" s="316"/>
      <c r="AD979" s="316"/>
      <c r="AE979" s="316"/>
      <c r="AF979" s="316"/>
      <c r="AG979" s="316"/>
      <c r="AH979" s="316"/>
      <c r="AI979" s="316"/>
      <c r="AJ979" s="316"/>
      <c r="AK979" s="316"/>
      <c r="AL979" s="316"/>
      <c r="AM979" s="316"/>
      <c r="AN979" s="316"/>
      <c r="AO979" s="316"/>
      <c r="AP979" s="316"/>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row>
    <row r="980" spans="4:89" ht="14.25" customHeight="1" x14ac:dyDescent="0.35">
      <c r="D980" s="316"/>
      <c r="E980" s="316"/>
      <c r="F980" s="316"/>
      <c r="G980" s="316"/>
      <c r="H980" s="316"/>
      <c r="I980" s="316"/>
      <c r="J980" s="316"/>
      <c r="K980" s="316"/>
      <c r="L980" s="316"/>
      <c r="M980" s="316"/>
      <c r="N980" s="316"/>
      <c r="O980" s="316"/>
      <c r="P980" s="316"/>
      <c r="Q980" s="316"/>
      <c r="R980" s="316"/>
      <c r="S980" s="316"/>
      <c r="T980" s="316"/>
      <c r="U980" s="316"/>
      <c r="V980" s="316"/>
      <c r="W980" s="316"/>
      <c r="X980" s="316"/>
      <c r="Y980" s="316"/>
      <c r="Z980" s="316"/>
      <c r="AA980" s="316"/>
      <c r="AB980" s="316"/>
      <c r="AC980" s="316"/>
      <c r="AD980" s="316"/>
      <c r="AE980" s="316"/>
      <c r="AF980" s="316"/>
      <c r="AG980" s="316"/>
      <c r="AH980" s="316"/>
      <c r="AI980" s="316"/>
      <c r="AJ980" s="316"/>
      <c r="AK980" s="316"/>
      <c r="AL980" s="316"/>
      <c r="AM980" s="316"/>
      <c r="AN980" s="316"/>
      <c r="AO980" s="316"/>
      <c r="AP980" s="316"/>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row>
    <row r="981" spans="4:89" ht="14.25" customHeight="1" x14ac:dyDescent="0.35">
      <c r="D981" s="418" t="s">
        <v>867</v>
      </c>
      <c r="E981" s="419"/>
      <c r="F981" s="419"/>
      <c r="G981" s="419"/>
      <c r="H981" s="419"/>
      <c r="I981" s="419"/>
      <c r="J981" s="419"/>
      <c r="K981" s="419"/>
      <c r="L981" s="419"/>
      <c r="M981" s="419"/>
      <c r="N981" s="419"/>
      <c r="O981" s="419"/>
      <c r="P981" s="419"/>
      <c r="Q981" s="419"/>
      <c r="R981" s="419"/>
      <c r="S981" s="419"/>
      <c r="T981" s="419"/>
      <c r="U981" s="419"/>
      <c r="V981" s="419"/>
      <c r="W981" s="419"/>
      <c r="X981" s="419"/>
      <c r="Y981" s="419"/>
      <c r="Z981" s="419"/>
      <c r="AA981" s="419"/>
      <c r="AB981" s="420"/>
      <c r="AC981" s="506" t="s">
        <v>868</v>
      </c>
      <c r="AD981" s="507"/>
      <c r="AE981" s="507"/>
      <c r="AF981" s="507"/>
      <c r="AG981" s="507"/>
      <c r="AH981" s="507"/>
      <c r="AI981" s="507"/>
      <c r="AJ981" s="507"/>
      <c r="AK981" s="507"/>
      <c r="AL981" s="507"/>
      <c r="AM981" s="507"/>
      <c r="AN981" s="507"/>
      <c r="AO981" s="507"/>
      <c r="AP981" s="507"/>
      <c r="AQ981" s="506" t="s">
        <v>502</v>
      </c>
      <c r="AR981" s="507"/>
      <c r="AS981" s="507"/>
      <c r="AT981" s="507"/>
      <c r="AU981" s="507"/>
      <c r="AV981" s="507"/>
      <c r="AW981" s="507"/>
      <c r="AX981" s="507"/>
      <c r="AY981" s="507"/>
      <c r="AZ981" s="507"/>
      <c r="BA981" s="507"/>
      <c r="BB981" s="507"/>
      <c r="BC981" s="507"/>
      <c r="BD981" s="507"/>
      <c r="BE981" s="507"/>
      <c r="BF981" s="507"/>
      <c r="BG981" s="507"/>
      <c r="BH981" s="510"/>
      <c r="BI981" s="514" t="s">
        <v>450</v>
      </c>
      <c r="BJ981" s="514"/>
      <c r="BK981" s="514"/>
      <c r="BL981" s="514"/>
      <c r="BM981" s="514"/>
      <c r="BN981" s="514"/>
      <c r="BO981" s="514"/>
      <c r="BP981" s="514"/>
      <c r="BQ981" s="514"/>
      <c r="BR981" s="514"/>
      <c r="BS981" s="514"/>
      <c r="BT981" s="514"/>
      <c r="BU981" s="514"/>
      <c r="BV981" s="514"/>
      <c r="BW981" s="514"/>
      <c r="BX981" s="514"/>
      <c r="BY981" s="514"/>
      <c r="BZ981" s="514"/>
      <c r="CA981" s="514"/>
      <c r="CB981" s="514"/>
      <c r="CC981" s="514"/>
      <c r="CD981" s="514"/>
      <c r="CE981" s="514"/>
      <c r="CF981" s="514"/>
      <c r="CG981" s="514"/>
      <c r="CH981" s="514"/>
      <c r="CI981" s="514"/>
      <c r="CJ981" s="5"/>
    </row>
    <row r="982" spans="4:89" ht="14.25" customHeight="1" x14ac:dyDescent="0.35">
      <c r="D982" s="421"/>
      <c r="E982" s="422"/>
      <c r="F982" s="422"/>
      <c r="G982" s="422"/>
      <c r="H982" s="422"/>
      <c r="I982" s="422"/>
      <c r="J982" s="422"/>
      <c r="K982" s="422"/>
      <c r="L982" s="422"/>
      <c r="M982" s="422"/>
      <c r="N982" s="422"/>
      <c r="O982" s="422"/>
      <c r="P982" s="422"/>
      <c r="Q982" s="422"/>
      <c r="R982" s="422"/>
      <c r="S982" s="422"/>
      <c r="T982" s="422"/>
      <c r="U982" s="422"/>
      <c r="V982" s="422"/>
      <c r="W982" s="422"/>
      <c r="X982" s="422"/>
      <c r="Y982" s="422"/>
      <c r="Z982" s="422"/>
      <c r="AA982" s="422"/>
      <c r="AB982" s="423"/>
      <c r="AC982" s="508"/>
      <c r="AD982" s="509"/>
      <c r="AE982" s="509"/>
      <c r="AF982" s="509"/>
      <c r="AG982" s="509"/>
      <c r="AH982" s="509"/>
      <c r="AI982" s="509"/>
      <c r="AJ982" s="509"/>
      <c r="AK982" s="509"/>
      <c r="AL982" s="509"/>
      <c r="AM982" s="509"/>
      <c r="AN982" s="509"/>
      <c r="AO982" s="509"/>
      <c r="AP982" s="509"/>
      <c r="AQ982" s="511"/>
      <c r="AR982" s="512"/>
      <c r="AS982" s="512"/>
      <c r="AT982" s="512"/>
      <c r="AU982" s="512"/>
      <c r="AV982" s="512"/>
      <c r="AW982" s="512"/>
      <c r="AX982" s="512"/>
      <c r="AY982" s="512"/>
      <c r="AZ982" s="512"/>
      <c r="BA982" s="512"/>
      <c r="BB982" s="512"/>
      <c r="BC982" s="512"/>
      <c r="BD982" s="512"/>
      <c r="BE982" s="512"/>
      <c r="BF982" s="512"/>
      <c r="BG982" s="512"/>
      <c r="BH982" s="513"/>
      <c r="BI982" s="514" t="s">
        <v>869</v>
      </c>
      <c r="BJ982" s="514"/>
      <c r="BK982" s="514"/>
      <c r="BL982" s="514"/>
      <c r="BM982" s="514"/>
      <c r="BN982" s="514"/>
      <c r="BO982" s="514"/>
      <c r="BP982" s="514"/>
      <c r="BQ982" s="514"/>
      <c r="BR982" s="514" t="s">
        <v>870</v>
      </c>
      <c r="BS982" s="514"/>
      <c r="BT982" s="514"/>
      <c r="BU982" s="514"/>
      <c r="BV982" s="514"/>
      <c r="BW982" s="514"/>
      <c r="BX982" s="514"/>
      <c r="BY982" s="514"/>
      <c r="BZ982" s="514"/>
      <c r="CA982" s="514" t="s">
        <v>449</v>
      </c>
      <c r="CB982" s="514"/>
      <c r="CC982" s="514"/>
      <c r="CD982" s="514"/>
      <c r="CE982" s="514"/>
      <c r="CF982" s="514"/>
      <c r="CG982" s="514"/>
      <c r="CH982" s="514"/>
      <c r="CI982" s="514"/>
      <c r="CJ982" s="5"/>
    </row>
    <row r="983" spans="4:89" ht="25.9" customHeight="1" x14ac:dyDescent="0.35">
      <c r="D983" s="594" t="s">
        <v>1229</v>
      </c>
      <c r="E983" s="595"/>
      <c r="F983" s="595"/>
      <c r="G983" s="595"/>
      <c r="H983" s="595"/>
      <c r="I983" s="595"/>
      <c r="J983" s="595"/>
      <c r="K983" s="595"/>
      <c r="L983" s="595"/>
      <c r="M983" s="595"/>
      <c r="N983" s="595"/>
      <c r="O983" s="595"/>
      <c r="P983" s="595"/>
      <c r="Q983" s="595"/>
      <c r="R983" s="595"/>
      <c r="S983" s="595"/>
      <c r="T983" s="595"/>
      <c r="U983" s="595"/>
      <c r="V983" s="595"/>
      <c r="W983" s="595"/>
      <c r="X983" s="595"/>
      <c r="Y983" s="595"/>
      <c r="Z983" s="595"/>
      <c r="AA983" s="595"/>
      <c r="AB983" s="596"/>
      <c r="AC983" s="536">
        <v>25450</v>
      </c>
      <c r="AD983" s="536"/>
      <c r="AE983" s="536"/>
      <c r="AF983" s="536"/>
      <c r="AG983" s="536"/>
      <c r="AH983" s="536"/>
      <c r="AI983" s="536"/>
      <c r="AJ983" s="536"/>
      <c r="AK983" s="536"/>
      <c r="AL983" s="536"/>
      <c r="AM983" s="536"/>
      <c r="AN983" s="536"/>
      <c r="AO983" s="536"/>
      <c r="AP983" s="536"/>
      <c r="AQ983" s="485" t="s">
        <v>1050</v>
      </c>
      <c r="AR983" s="485"/>
      <c r="AS983" s="485"/>
      <c r="AT983" s="485"/>
      <c r="AU983" s="485"/>
      <c r="AV983" s="485"/>
      <c r="AW983" s="485"/>
      <c r="AX983" s="485"/>
      <c r="AY983" s="485"/>
      <c r="AZ983" s="485"/>
      <c r="BA983" s="485"/>
      <c r="BB983" s="485"/>
      <c r="BC983" s="485"/>
      <c r="BD983" s="485"/>
      <c r="BE983" s="485"/>
      <c r="BF983" s="485"/>
      <c r="BG983" s="485"/>
      <c r="BH983" s="485"/>
      <c r="BI983" s="526">
        <v>25450</v>
      </c>
      <c r="BJ983" s="527"/>
      <c r="BK983" s="527"/>
      <c r="BL983" s="527"/>
      <c r="BM983" s="527"/>
      <c r="BN983" s="527"/>
      <c r="BO983" s="527"/>
      <c r="BP983" s="527"/>
      <c r="BQ983" s="528"/>
      <c r="BR983" s="526"/>
      <c r="BS983" s="527"/>
      <c r="BT983" s="527"/>
      <c r="BU983" s="527"/>
      <c r="BV983" s="527"/>
      <c r="BW983" s="527"/>
      <c r="BX983" s="527"/>
      <c r="BY983" s="527"/>
      <c r="BZ983" s="528"/>
      <c r="CA983" s="526"/>
      <c r="CB983" s="527"/>
      <c r="CC983" s="527"/>
      <c r="CD983" s="527"/>
      <c r="CE983" s="527"/>
      <c r="CF983" s="527"/>
      <c r="CG983" s="527"/>
      <c r="CH983" s="527"/>
      <c r="CI983" s="528"/>
      <c r="CJ983" s="6"/>
    </row>
    <row r="984" spans="4:89" ht="25.9" customHeight="1" x14ac:dyDescent="0.35">
      <c r="D984" s="594" t="s">
        <v>1230</v>
      </c>
      <c r="E984" s="595"/>
      <c r="F984" s="595"/>
      <c r="G984" s="595"/>
      <c r="H984" s="595"/>
      <c r="I984" s="595"/>
      <c r="J984" s="595"/>
      <c r="K984" s="595"/>
      <c r="L984" s="595"/>
      <c r="M984" s="595"/>
      <c r="N984" s="595"/>
      <c r="O984" s="595"/>
      <c r="P984" s="595"/>
      <c r="Q984" s="595"/>
      <c r="R984" s="595"/>
      <c r="S984" s="595"/>
      <c r="T984" s="595"/>
      <c r="U984" s="595"/>
      <c r="V984" s="595"/>
      <c r="W984" s="595"/>
      <c r="X984" s="595"/>
      <c r="Y984" s="595"/>
      <c r="Z984" s="595"/>
      <c r="AA984" s="595"/>
      <c r="AB984" s="596"/>
      <c r="AC984" s="536">
        <v>2100</v>
      </c>
      <c r="AD984" s="536">
        <v>2100</v>
      </c>
      <c r="AE984" s="536">
        <v>2100</v>
      </c>
      <c r="AF984" s="536">
        <v>2100</v>
      </c>
      <c r="AG984" s="536">
        <v>2100</v>
      </c>
      <c r="AH984" s="536">
        <v>2100</v>
      </c>
      <c r="AI984" s="536">
        <v>2100</v>
      </c>
      <c r="AJ984" s="536">
        <v>2100</v>
      </c>
      <c r="AK984" s="536">
        <v>2100</v>
      </c>
      <c r="AL984" s="536">
        <v>2100</v>
      </c>
      <c r="AM984" s="536">
        <v>2100</v>
      </c>
      <c r="AN984" s="536">
        <v>2100</v>
      </c>
      <c r="AO984" s="536">
        <v>2100</v>
      </c>
      <c r="AP984" s="536">
        <v>2100</v>
      </c>
      <c r="AQ984" s="485" t="s">
        <v>1050</v>
      </c>
      <c r="AR984" s="485"/>
      <c r="AS984" s="485"/>
      <c r="AT984" s="485"/>
      <c r="AU984" s="485"/>
      <c r="AV984" s="485"/>
      <c r="AW984" s="485"/>
      <c r="AX984" s="485"/>
      <c r="AY984" s="485"/>
      <c r="AZ984" s="485"/>
      <c r="BA984" s="485"/>
      <c r="BB984" s="485"/>
      <c r="BC984" s="485"/>
      <c r="BD984" s="485"/>
      <c r="BE984" s="485"/>
      <c r="BF984" s="485"/>
      <c r="BG984" s="485"/>
      <c r="BH984" s="485"/>
      <c r="BI984" s="526">
        <f>700*0.6+160*0.7+1240*0.7</f>
        <v>1400</v>
      </c>
      <c r="BJ984" s="527"/>
      <c r="BK984" s="527"/>
      <c r="BL984" s="527"/>
      <c r="BM984" s="527"/>
      <c r="BN984" s="527"/>
      <c r="BO984" s="527"/>
      <c r="BP984" s="527"/>
      <c r="BQ984" s="528"/>
      <c r="BR984" s="526">
        <f t="shared" ref="BR984:BZ984" si="34">700*0.3+160*0.3+1240*0.2</f>
        <v>506</v>
      </c>
      <c r="BS984" s="527">
        <f t="shared" si="34"/>
        <v>506</v>
      </c>
      <c r="BT984" s="527">
        <f t="shared" si="34"/>
        <v>506</v>
      </c>
      <c r="BU984" s="527">
        <f t="shared" si="34"/>
        <v>506</v>
      </c>
      <c r="BV984" s="527">
        <f t="shared" si="34"/>
        <v>506</v>
      </c>
      <c r="BW984" s="527">
        <f t="shared" si="34"/>
        <v>506</v>
      </c>
      <c r="BX984" s="527">
        <f t="shared" si="34"/>
        <v>506</v>
      </c>
      <c r="BY984" s="527">
        <f t="shared" si="34"/>
        <v>506</v>
      </c>
      <c r="BZ984" s="528">
        <f t="shared" si="34"/>
        <v>506</v>
      </c>
      <c r="CA984" s="526">
        <f t="shared" ref="CA984:CI984" si="35">70+1240*0.1</f>
        <v>194</v>
      </c>
      <c r="CB984" s="527">
        <f t="shared" si="35"/>
        <v>194</v>
      </c>
      <c r="CC984" s="527">
        <f t="shared" si="35"/>
        <v>194</v>
      </c>
      <c r="CD984" s="527">
        <f t="shared" si="35"/>
        <v>194</v>
      </c>
      <c r="CE984" s="527">
        <f t="shared" si="35"/>
        <v>194</v>
      </c>
      <c r="CF984" s="527">
        <f t="shared" si="35"/>
        <v>194</v>
      </c>
      <c r="CG984" s="527">
        <f t="shared" si="35"/>
        <v>194</v>
      </c>
      <c r="CH984" s="527">
        <f t="shared" si="35"/>
        <v>194</v>
      </c>
      <c r="CI984" s="528">
        <f t="shared" si="35"/>
        <v>194</v>
      </c>
      <c r="CJ984" s="6"/>
    </row>
    <row r="985" spans="4:89" ht="25.9" customHeight="1" x14ac:dyDescent="0.35">
      <c r="D985" s="594" t="s">
        <v>1231</v>
      </c>
      <c r="E985" s="595"/>
      <c r="F985" s="595"/>
      <c r="G985" s="595"/>
      <c r="H985" s="595"/>
      <c r="I985" s="595"/>
      <c r="J985" s="595"/>
      <c r="K985" s="595"/>
      <c r="L985" s="595"/>
      <c r="M985" s="595"/>
      <c r="N985" s="595"/>
      <c r="O985" s="595"/>
      <c r="P985" s="595"/>
      <c r="Q985" s="595"/>
      <c r="R985" s="595"/>
      <c r="S985" s="595"/>
      <c r="T985" s="595"/>
      <c r="U985" s="595"/>
      <c r="V985" s="595"/>
      <c r="W985" s="595"/>
      <c r="X985" s="595"/>
      <c r="Y985" s="595"/>
      <c r="Z985" s="595"/>
      <c r="AA985" s="595"/>
      <c r="AB985" s="596"/>
      <c r="AC985" s="536">
        <v>2920</v>
      </c>
      <c r="AD985" s="536">
        <v>2920</v>
      </c>
      <c r="AE985" s="536">
        <v>2920</v>
      </c>
      <c r="AF985" s="536">
        <v>2920</v>
      </c>
      <c r="AG985" s="536">
        <v>2920</v>
      </c>
      <c r="AH985" s="536">
        <v>2920</v>
      </c>
      <c r="AI985" s="536">
        <v>2920</v>
      </c>
      <c r="AJ985" s="536">
        <v>2920</v>
      </c>
      <c r="AK985" s="536">
        <v>2920</v>
      </c>
      <c r="AL985" s="536">
        <v>2920</v>
      </c>
      <c r="AM985" s="536">
        <v>2920</v>
      </c>
      <c r="AN985" s="536">
        <v>2920</v>
      </c>
      <c r="AO985" s="536">
        <v>2920</v>
      </c>
      <c r="AP985" s="536">
        <v>2920</v>
      </c>
      <c r="AQ985" s="485" t="s">
        <v>1050</v>
      </c>
      <c r="AR985" s="485"/>
      <c r="AS985" s="485"/>
      <c r="AT985" s="485"/>
      <c r="AU985" s="485"/>
      <c r="AV985" s="485"/>
      <c r="AW985" s="485"/>
      <c r="AX985" s="485"/>
      <c r="AY985" s="485"/>
      <c r="AZ985" s="485"/>
      <c r="BA985" s="485"/>
      <c r="BB985" s="485"/>
      <c r="BC985" s="485"/>
      <c r="BD985" s="485"/>
      <c r="BE985" s="485"/>
      <c r="BF985" s="485"/>
      <c r="BG985" s="485"/>
      <c r="BH985" s="485"/>
      <c r="BI985" s="526">
        <f>'[1]P. RICO - LA ROCHELA'!$G$28*0.9+'[1]P. RICO - LA ROCHELA'!$G$35*0.9+'[1]P. RICO - LA ROCHELA'!$G$39*0.3+'[1]P. RICO - LA ROCHELA'!$G$41*0.7+'[1]P. RICO - LA ROCHELA'!$G$44*0.8+'[1]P. RICO - LA ROCHELA'!$G$53*0.3+'[1]P. RICO - LA ROCHELA'!$G$58*0.8+'[1]P. RICO - LA ROCHELA'!$G$73*0.9+'[1]P. RICO - LA ROCHELA'!$G$82*0.7</f>
        <v>1944</v>
      </c>
      <c r="BJ985" s="527"/>
      <c r="BK985" s="527"/>
      <c r="BL985" s="527"/>
      <c r="BM985" s="527"/>
      <c r="BN985" s="527"/>
      <c r="BO985" s="527"/>
      <c r="BP985" s="527"/>
      <c r="BQ985" s="528"/>
      <c r="BR985" s="526">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BS985" s="527">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BT985" s="527">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BU985" s="527">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BV985" s="527">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BW985" s="527">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BX985" s="527">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BY985" s="527">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BZ985" s="528">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CA985" s="526">
        <f>'[1]P. RICO - LA ROCHELA'!$G$36*0.7+'[1]P. RICO - LA ROCHELA'!$G$40*0.7+'[1]P. RICO - LA ROCHELA'!$G$42*0.6+'[1]P. RICO - LA ROCHELA'!$G$45*0.7+'[1]P. RICO - LA ROCHELA'!$G$60*0.3+'[1]P. RICO - LA ROCHELA'!$G$75*0.7</f>
        <v>196</v>
      </c>
      <c r="CB985" s="527">
        <f>'[1]P. RICO - LA ROCHELA'!$G$36*0.7+'[1]P. RICO - LA ROCHELA'!$G$40*0.7+'[1]P. RICO - LA ROCHELA'!$G$42*0.6+'[1]P. RICO - LA ROCHELA'!$G$45*0.7+'[1]P. RICO - LA ROCHELA'!$G$60*0.3+'[1]P. RICO - LA ROCHELA'!$G$75*0.7</f>
        <v>196</v>
      </c>
      <c r="CC985" s="527">
        <f>'[1]P. RICO - LA ROCHELA'!$G$36*0.7+'[1]P. RICO - LA ROCHELA'!$G$40*0.7+'[1]P. RICO - LA ROCHELA'!$G$42*0.6+'[1]P. RICO - LA ROCHELA'!$G$45*0.7+'[1]P. RICO - LA ROCHELA'!$G$60*0.3+'[1]P. RICO - LA ROCHELA'!$G$75*0.7</f>
        <v>196</v>
      </c>
      <c r="CD985" s="527">
        <f>'[1]P. RICO - LA ROCHELA'!$G$36*0.7+'[1]P. RICO - LA ROCHELA'!$G$40*0.7+'[1]P. RICO - LA ROCHELA'!$G$42*0.6+'[1]P. RICO - LA ROCHELA'!$G$45*0.7+'[1]P. RICO - LA ROCHELA'!$G$60*0.3+'[1]P. RICO - LA ROCHELA'!$G$75*0.7</f>
        <v>196</v>
      </c>
      <c r="CE985" s="527">
        <f>'[1]P. RICO - LA ROCHELA'!$G$36*0.7+'[1]P. RICO - LA ROCHELA'!$G$40*0.7+'[1]P. RICO - LA ROCHELA'!$G$42*0.6+'[1]P. RICO - LA ROCHELA'!$G$45*0.7+'[1]P. RICO - LA ROCHELA'!$G$60*0.3+'[1]P. RICO - LA ROCHELA'!$G$75*0.7</f>
        <v>196</v>
      </c>
      <c r="CF985" s="527">
        <f>'[1]P. RICO - LA ROCHELA'!$G$36*0.7+'[1]P. RICO - LA ROCHELA'!$G$40*0.7+'[1]P. RICO - LA ROCHELA'!$G$42*0.6+'[1]P. RICO - LA ROCHELA'!$G$45*0.7+'[1]P. RICO - LA ROCHELA'!$G$60*0.3+'[1]P. RICO - LA ROCHELA'!$G$75*0.7</f>
        <v>196</v>
      </c>
      <c r="CG985" s="527">
        <f>'[1]P. RICO - LA ROCHELA'!$G$36*0.7+'[1]P. RICO - LA ROCHELA'!$G$40*0.7+'[1]P. RICO - LA ROCHELA'!$G$42*0.6+'[1]P. RICO - LA ROCHELA'!$G$45*0.7+'[1]P. RICO - LA ROCHELA'!$G$60*0.3+'[1]P. RICO - LA ROCHELA'!$G$75*0.7</f>
        <v>196</v>
      </c>
      <c r="CH985" s="527">
        <f>'[1]P. RICO - LA ROCHELA'!$G$36*0.7+'[1]P. RICO - LA ROCHELA'!$G$40*0.7+'[1]P. RICO - LA ROCHELA'!$G$42*0.6+'[1]P. RICO - LA ROCHELA'!$G$45*0.7+'[1]P. RICO - LA ROCHELA'!$G$60*0.3+'[1]P. RICO - LA ROCHELA'!$G$75*0.7</f>
        <v>196</v>
      </c>
      <c r="CI985" s="528">
        <f>'[1]P. RICO - LA ROCHELA'!$G$36*0.7+'[1]P. RICO - LA ROCHELA'!$G$40*0.7+'[1]P. RICO - LA ROCHELA'!$G$42*0.6+'[1]P. RICO - LA ROCHELA'!$G$45*0.7+'[1]P. RICO - LA ROCHELA'!$G$60*0.3+'[1]P. RICO - LA ROCHELA'!$G$75*0.7</f>
        <v>196</v>
      </c>
      <c r="CJ985" s="6"/>
    </row>
    <row r="986" spans="4:89" ht="25.9" customHeight="1" x14ac:dyDescent="0.35">
      <c r="D986" s="594" t="s">
        <v>1232</v>
      </c>
      <c r="E986" s="595"/>
      <c r="F986" s="595"/>
      <c r="G986" s="595"/>
      <c r="H986" s="595"/>
      <c r="I986" s="595"/>
      <c r="J986" s="595"/>
      <c r="K986" s="595"/>
      <c r="L986" s="595"/>
      <c r="M986" s="595"/>
      <c r="N986" s="595"/>
      <c r="O986" s="595"/>
      <c r="P986" s="595"/>
      <c r="Q986" s="595"/>
      <c r="R986" s="595"/>
      <c r="S986" s="595"/>
      <c r="T986" s="595"/>
      <c r="U986" s="595"/>
      <c r="V986" s="595"/>
      <c r="W986" s="595"/>
      <c r="X986" s="595"/>
      <c r="Y986" s="595"/>
      <c r="Z986" s="595"/>
      <c r="AA986" s="595"/>
      <c r="AB986" s="596"/>
      <c r="AC986" s="536">
        <v>8100</v>
      </c>
      <c r="AD986" s="536">
        <v>8100</v>
      </c>
      <c r="AE986" s="536">
        <v>8100</v>
      </c>
      <c r="AF986" s="536">
        <v>8100</v>
      </c>
      <c r="AG986" s="536">
        <v>8100</v>
      </c>
      <c r="AH986" s="536">
        <v>8100</v>
      </c>
      <c r="AI986" s="536">
        <v>8100</v>
      </c>
      <c r="AJ986" s="536">
        <v>8100</v>
      </c>
      <c r="AK986" s="536">
        <v>8100</v>
      </c>
      <c r="AL986" s="536">
        <v>8100</v>
      </c>
      <c r="AM986" s="536">
        <v>8100</v>
      </c>
      <c r="AN986" s="536">
        <v>8100</v>
      </c>
      <c r="AO986" s="536">
        <v>8100</v>
      </c>
      <c r="AP986" s="536">
        <v>8100</v>
      </c>
      <c r="AQ986" s="485" t="s">
        <v>1050</v>
      </c>
      <c r="AR986" s="485"/>
      <c r="AS986" s="485"/>
      <c r="AT986" s="485"/>
      <c r="AU986" s="485"/>
      <c r="AV986" s="485"/>
      <c r="AW986" s="485"/>
      <c r="AX986" s="485"/>
      <c r="AY986" s="485"/>
      <c r="AZ986" s="485"/>
      <c r="BA986" s="485"/>
      <c r="BB986" s="485"/>
      <c r="BC986" s="485"/>
      <c r="BD986" s="485"/>
      <c r="BE986" s="485"/>
      <c r="BF986" s="485"/>
      <c r="BG986" s="485"/>
      <c r="BH986" s="485"/>
      <c r="BI986" s="526">
        <f>'[1]Q. NEGRA - LA ROCHELA'!$G$50*0.8+'[1]Q. NEGRA - LA ROCHELA'!$G$69*0.8+'[1]Q. NEGRA - LA ROCHELA'!$G$83*0.8+'[1]Q. NEGRA - LA ROCHELA'!$G$86*0.8+'[1]Q. NEGRA - LA ROCHELA'!$G$95*0.8+'[1]Q. NEGRA - LA ROCHELA'!$G$108*0.8+'[1]Q. NEGRA - LA ROCHELA'!$G$115*0.7+'[1]Q. NEGRA - LA ROCHELA'!$G$120*0.8+'[1]Q. NEGRA - LA ROCHELA'!$G$130*0.9+'[1]Q. NEGRA - LA ROCHELA'!$G$136*0.8+'[1]Q. NEGRA - LA ROCHELA'!$G$153*0.7+'[1]Q. NEGRA - LA ROCHELA'!$G$155*0.2+'[1]Q. NEGRA - LA ROCHELA'!$G$156*0.7+'[1]Q. NEGRA - LA ROCHELA'!$G$158*0.7+'[1]Q. NEGRA - LA ROCHELA'!$G$171*0.7+'[1]Q. NEGRA - LA ROCHELA'!$G$175*0.7+'[1]Q. NEGRA - LA ROCHELA'!$G$177*0.7+'[1]Q. NEGRA - LA ROCHELA'!$G$179*0.3</f>
        <v>4433</v>
      </c>
      <c r="BJ986" s="527"/>
      <c r="BK986" s="527"/>
      <c r="BL986" s="527"/>
      <c r="BM986" s="527"/>
      <c r="BN986" s="527"/>
      <c r="BO986" s="527"/>
      <c r="BP986" s="527"/>
      <c r="BQ986" s="528"/>
      <c r="BR986" s="526">
        <f t="shared" ref="BR986:BZ986" si="36">60*0.4+1470*0.2+1200*0.2+520*0.2+680*0.2+500*0.2+30*0.4+290*0.3+120*0.1+90*0.2+220*0.1+40*0.1+50*0.3+50*0.2+290*0.3+20*0.8+160*0.3+170*0.7+28+140*0.3+3+220*0.3+3+3+130*0.7</f>
        <v>1584</v>
      </c>
      <c r="BS986" s="527">
        <f t="shared" si="36"/>
        <v>1584</v>
      </c>
      <c r="BT986" s="527">
        <f t="shared" si="36"/>
        <v>1584</v>
      </c>
      <c r="BU986" s="527">
        <f t="shared" si="36"/>
        <v>1584</v>
      </c>
      <c r="BV986" s="527">
        <f t="shared" si="36"/>
        <v>1584</v>
      </c>
      <c r="BW986" s="527">
        <f t="shared" si="36"/>
        <v>1584</v>
      </c>
      <c r="BX986" s="527">
        <f t="shared" si="36"/>
        <v>1584</v>
      </c>
      <c r="BY986" s="527">
        <f t="shared" si="36"/>
        <v>1584</v>
      </c>
      <c r="BZ986" s="528">
        <f t="shared" si="36"/>
        <v>1584</v>
      </c>
      <c r="CA986" s="526">
        <f t="shared" ref="CA986:CI986" si="37">60*0.6+30*0.6+120*0.9+220*0.9+50*0.7+170*0.3+60+280*0.9+7+7</f>
        <v>772</v>
      </c>
      <c r="CB986" s="527">
        <f t="shared" si="37"/>
        <v>772</v>
      </c>
      <c r="CC986" s="527">
        <f t="shared" si="37"/>
        <v>772</v>
      </c>
      <c r="CD986" s="527">
        <f t="shared" si="37"/>
        <v>772</v>
      </c>
      <c r="CE986" s="527">
        <f t="shared" si="37"/>
        <v>772</v>
      </c>
      <c r="CF986" s="527">
        <f t="shared" si="37"/>
        <v>772</v>
      </c>
      <c r="CG986" s="527">
        <f t="shared" si="37"/>
        <v>772</v>
      </c>
      <c r="CH986" s="527">
        <f t="shared" si="37"/>
        <v>772</v>
      </c>
      <c r="CI986" s="528">
        <f t="shared" si="37"/>
        <v>772</v>
      </c>
      <c r="CJ986" s="6"/>
    </row>
    <row r="987" spans="4:89" ht="25.9" customHeight="1" x14ac:dyDescent="0.35">
      <c r="D987" s="594" t="s">
        <v>1233</v>
      </c>
      <c r="E987" s="595"/>
      <c r="F987" s="595"/>
      <c r="G987" s="595"/>
      <c r="H987" s="595"/>
      <c r="I987" s="595"/>
      <c r="J987" s="595"/>
      <c r="K987" s="595"/>
      <c r="L987" s="595"/>
      <c r="M987" s="595"/>
      <c r="N987" s="595"/>
      <c r="O987" s="595"/>
      <c r="P987" s="595"/>
      <c r="Q987" s="595"/>
      <c r="R987" s="595"/>
      <c r="S987" s="595"/>
      <c r="T987" s="595"/>
      <c r="U987" s="595"/>
      <c r="V987" s="595"/>
      <c r="W987" s="595"/>
      <c r="X987" s="595"/>
      <c r="Y987" s="595"/>
      <c r="Z987" s="595"/>
      <c r="AA987" s="595"/>
      <c r="AB987" s="596"/>
      <c r="AC987" s="536">
        <v>660</v>
      </c>
      <c r="AD987" s="536">
        <v>660</v>
      </c>
      <c r="AE987" s="536">
        <v>660</v>
      </c>
      <c r="AF987" s="536">
        <v>660</v>
      </c>
      <c r="AG987" s="536">
        <v>660</v>
      </c>
      <c r="AH987" s="536">
        <v>660</v>
      </c>
      <c r="AI987" s="536">
        <v>660</v>
      </c>
      <c r="AJ987" s="536">
        <v>660</v>
      </c>
      <c r="AK987" s="536">
        <v>660</v>
      </c>
      <c r="AL987" s="536">
        <v>660</v>
      </c>
      <c r="AM987" s="536">
        <v>660</v>
      </c>
      <c r="AN987" s="536">
        <v>660</v>
      </c>
      <c r="AO987" s="536">
        <v>660</v>
      </c>
      <c r="AP987" s="536">
        <v>660</v>
      </c>
      <c r="AQ987" s="485" t="s">
        <v>1050</v>
      </c>
      <c r="AR987" s="485"/>
      <c r="AS987" s="485"/>
      <c r="AT987" s="485"/>
      <c r="AU987" s="485"/>
      <c r="AV987" s="485"/>
      <c r="AW987" s="485"/>
      <c r="AX987" s="485"/>
      <c r="AY987" s="485"/>
      <c r="AZ987" s="485"/>
      <c r="BA987" s="485"/>
      <c r="BB987" s="485"/>
      <c r="BC987" s="485"/>
      <c r="BD987" s="485"/>
      <c r="BE987" s="485"/>
      <c r="BF987" s="485"/>
      <c r="BG987" s="485"/>
      <c r="BH987" s="485"/>
      <c r="BI987" s="526">
        <f>BE987*0.9</f>
        <v>0</v>
      </c>
      <c r="BJ987" s="527"/>
      <c r="BK987" s="527"/>
      <c r="BL987" s="527"/>
      <c r="BM987" s="527"/>
      <c r="BN987" s="527"/>
      <c r="BO987" s="527"/>
      <c r="BP987" s="527"/>
      <c r="BQ987" s="528"/>
      <c r="BR987" s="526">
        <f t="shared" ref="BR987:BZ987" si="38">BM987*0.1</f>
        <v>0</v>
      </c>
      <c r="BS987" s="527">
        <f t="shared" si="38"/>
        <v>0</v>
      </c>
      <c r="BT987" s="527">
        <f t="shared" si="38"/>
        <v>0</v>
      </c>
      <c r="BU987" s="527">
        <f t="shared" si="38"/>
        <v>0</v>
      </c>
      <c r="BV987" s="527">
        <f t="shared" si="38"/>
        <v>0</v>
      </c>
      <c r="BW987" s="527">
        <f t="shared" si="38"/>
        <v>0</v>
      </c>
      <c r="BX987" s="527">
        <f t="shared" si="38"/>
        <v>0</v>
      </c>
      <c r="BY987" s="527">
        <f t="shared" si="38"/>
        <v>0</v>
      </c>
      <c r="BZ987" s="528">
        <f t="shared" si="38"/>
        <v>0</v>
      </c>
      <c r="CA987" s="526"/>
      <c r="CB987" s="527"/>
      <c r="CC987" s="527"/>
      <c r="CD987" s="527"/>
      <c r="CE987" s="527"/>
      <c r="CF987" s="527"/>
      <c r="CG987" s="527"/>
      <c r="CH987" s="527"/>
      <c r="CI987" s="528"/>
      <c r="CJ987" s="6"/>
    </row>
    <row r="988" spans="4:89" ht="25.9" customHeight="1" x14ac:dyDescent="0.35">
      <c r="D988" s="594" t="s">
        <v>1234</v>
      </c>
      <c r="E988" s="595"/>
      <c r="F988" s="595"/>
      <c r="G988" s="595"/>
      <c r="H988" s="595"/>
      <c r="I988" s="595"/>
      <c r="J988" s="595"/>
      <c r="K988" s="595"/>
      <c r="L988" s="595"/>
      <c r="M988" s="595"/>
      <c r="N988" s="595"/>
      <c r="O988" s="595"/>
      <c r="P988" s="595"/>
      <c r="Q988" s="595"/>
      <c r="R988" s="595"/>
      <c r="S988" s="595"/>
      <c r="T988" s="595"/>
      <c r="U988" s="595"/>
      <c r="V988" s="595"/>
      <c r="W988" s="595"/>
      <c r="X988" s="595"/>
      <c r="Y988" s="595"/>
      <c r="Z988" s="595"/>
      <c r="AA988" s="595"/>
      <c r="AB988" s="596"/>
      <c r="AC988" s="536">
        <v>4450</v>
      </c>
      <c r="AD988" s="536">
        <v>4450</v>
      </c>
      <c r="AE988" s="536">
        <v>4450</v>
      </c>
      <c r="AF988" s="536">
        <v>4450</v>
      </c>
      <c r="AG988" s="536">
        <v>4450</v>
      </c>
      <c r="AH988" s="536">
        <v>4450</v>
      </c>
      <c r="AI988" s="536">
        <v>4450</v>
      </c>
      <c r="AJ988" s="536">
        <v>4450</v>
      </c>
      <c r="AK988" s="536">
        <v>4450</v>
      </c>
      <c r="AL988" s="536">
        <v>4450</v>
      </c>
      <c r="AM988" s="536">
        <v>4450</v>
      </c>
      <c r="AN988" s="536">
        <v>4450</v>
      </c>
      <c r="AO988" s="536">
        <v>4450</v>
      </c>
      <c r="AP988" s="536">
        <v>4450</v>
      </c>
      <c r="AQ988" s="485" t="s">
        <v>1050</v>
      </c>
      <c r="AR988" s="485"/>
      <c r="AS988" s="485"/>
      <c r="AT988" s="485"/>
      <c r="AU988" s="485"/>
      <c r="AV988" s="485"/>
      <c r="AW988" s="485"/>
      <c r="AX988" s="485"/>
      <c r="AY988" s="485"/>
      <c r="AZ988" s="485"/>
      <c r="BA988" s="485"/>
      <c r="BB988" s="485"/>
      <c r="BC988" s="485"/>
      <c r="BD988" s="485"/>
      <c r="BE988" s="485"/>
      <c r="BF988" s="485"/>
      <c r="BG988" s="485"/>
      <c r="BH988" s="485"/>
      <c r="BI988" s="526"/>
      <c r="BJ988" s="527"/>
      <c r="BK988" s="527"/>
      <c r="BL988" s="527"/>
      <c r="BM988" s="527"/>
      <c r="BN988" s="527"/>
      <c r="BO988" s="527"/>
      <c r="BP988" s="527"/>
      <c r="BQ988" s="528"/>
      <c r="BR988" s="526"/>
      <c r="BS988" s="527"/>
      <c r="BT988" s="527"/>
      <c r="BU988" s="527"/>
      <c r="BV988" s="527"/>
      <c r="BW988" s="527"/>
      <c r="BX988" s="527"/>
      <c r="BY988" s="527"/>
      <c r="BZ988" s="528"/>
      <c r="CA988" s="526"/>
      <c r="CB988" s="527"/>
      <c r="CC988" s="527"/>
      <c r="CD988" s="527"/>
      <c r="CE988" s="527"/>
      <c r="CF988" s="527"/>
      <c r="CG988" s="527"/>
      <c r="CH988" s="527"/>
      <c r="CI988" s="528"/>
      <c r="CJ988" s="6"/>
    </row>
    <row r="989" spans="4:89" ht="25.9" customHeight="1" x14ac:dyDescent="0.35">
      <c r="D989" s="594" t="s">
        <v>1235</v>
      </c>
      <c r="E989" s="595"/>
      <c r="F989" s="595"/>
      <c r="G989" s="595"/>
      <c r="H989" s="595"/>
      <c r="I989" s="595"/>
      <c r="J989" s="595"/>
      <c r="K989" s="595"/>
      <c r="L989" s="595"/>
      <c r="M989" s="595"/>
      <c r="N989" s="595"/>
      <c r="O989" s="595"/>
      <c r="P989" s="595"/>
      <c r="Q989" s="595"/>
      <c r="R989" s="595"/>
      <c r="S989" s="595"/>
      <c r="T989" s="595"/>
      <c r="U989" s="595"/>
      <c r="V989" s="595"/>
      <c r="W989" s="595"/>
      <c r="X989" s="595"/>
      <c r="Y989" s="595"/>
      <c r="Z989" s="595"/>
      <c r="AA989" s="595"/>
      <c r="AB989" s="596"/>
      <c r="AC989" s="536">
        <v>510</v>
      </c>
      <c r="AD989" s="536">
        <v>510</v>
      </c>
      <c r="AE989" s="536">
        <v>510</v>
      </c>
      <c r="AF989" s="536">
        <v>510</v>
      </c>
      <c r="AG989" s="536">
        <v>510</v>
      </c>
      <c r="AH989" s="536">
        <v>510</v>
      </c>
      <c r="AI989" s="536">
        <v>510</v>
      </c>
      <c r="AJ989" s="536">
        <v>510</v>
      </c>
      <c r="AK989" s="536">
        <v>510</v>
      </c>
      <c r="AL989" s="536">
        <v>510</v>
      </c>
      <c r="AM989" s="536">
        <v>510</v>
      </c>
      <c r="AN989" s="536">
        <v>510</v>
      </c>
      <c r="AO989" s="536">
        <v>510</v>
      </c>
      <c r="AP989" s="536">
        <v>510</v>
      </c>
      <c r="AQ989" s="485" t="s">
        <v>1050</v>
      </c>
      <c r="AR989" s="485"/>
      <c r="AS989" s="485"/>
      <c r="AT989" s="485"/>
      <c r="AU989" s="485"/>
      <c r="AV989" s="485"/>
      <c r="AW989" s="485"/>
      <c r="AX989" s="485"/>
      <c r="AY989" s="485"/>
      <c r="AZ989" s="485"/>
      <c r="BA989" s="485"/>
      <c r="BB989" s="485"/>
      <c r="BC989" s="485"/>
      <c r="BD989" s="485"/>
      <c r="BE989" s="485"/>
      <c r="BF989" s="485"/>
      <c r="BG989" s="485"/>
      <c r="BH989" s="485"/>
      <c r="BI989" s="526"/>
      <c r="BJ989" s="527"/>
      <c r="BK989" s="527"/>
      <c r="BL989" s="527"/>
      <c r="BM989" s="527"/>
      <c r="BN989" s="527"/>
      <c r="BO989" s="527"/>
      <c r="BP989" s="527"/>
      <c r="BQ989" s="528"/>
      <c r="BR989" s="526"/>
      <c r="BS989" s="527"/>
      <c r="BT989" s="527"/>
      <c r="BU989" s="527"/>
      <c r="BV989" s="527"/>
      <c r="BW989" s="527"/>
      <c r="BX989" s="527"/>
      <c r="BY989" s="527"/>
      <c r="BZ989" s="528"/>
      <c r="CA989" s="526"/>
      <c r="CB989" s="527"/>
      <c r="CC989" s="527"/>
      <c r="CD989" s="527"/>
      <c r="CE989" s="527"/>
      <c r="CF989" s="527"/>
      <c r="CG989" s="527"/>
      <c r="CH989" s="527"/>
      <c r="CI989" s="528"/>
      <c r="CJ989" s="6"/>
    </row>
    <row r="990" spans="4:89" ht="25.9" customHeight="1" x14ac:dyDescent="0.35">
      <c r="D990" s="594" t="s">
        <v>1236</v>
      </c>
      <c r="E990" s="595"/>
      <c r="F990" s="595"/>
      <c r="G990" s="595"/>
      <c r="H990" s="595"/>
      <c r="I990" s="595"/>
      <c r="J990" s="595"/>
      <c r="K990" s="595"/>
      <c r="L990" s="595"/>
      <c r="M990" s="595"/>
      <c r="N990" s="595"/>
      <c r="O990" s="595"/>
      <c r="P990" s="595"/>
      <c r="Q990" s="595"/>
      <c r="R990" s="595"/>
      <c r="S990" s="595"/>
      <c r="T990" s="595"/>
      <c r="U990" s="595"/>
      <c r="V990" s="595"/>
      <c r="W990" s="595"/>
      <c r="X990" s="595"/>
      <c r="Y990" s="595"/>
      <c r="Z990" s="595"/>
      <c r="AA990" s="595"/>
      <c r="AB990" s="596"/>
      <c r="AC990" s="536">
        <v>340</v>
      </c>
      <c r="AD990" s="536">
        <v>340</v>
      </c>
      <c r="AE990" s="536">
        <v>340</v>
      </c>
      <c r="AF990" s="536">
        <v>340</v>
      </c>
      <c r="AG990" s="536">
        <v>340</v>
      </c>
      <c r="AH990" s="536">
        <v>340</v>
      </c>
      <c r="AI990" s="536">
        <v>340</v>
      </c>
      <c r="AJ990" s="536">
        <v>340</v>
      </c>
      <c r="AK990" s="536">
        <v>340</v>
      </c>
      <c r="AL990" s="536">
        <v>340</v>
      </c>
      <c r="AM990" s="536">
        <v>340</v>
      </c>
      <c r="AN990" s="536">
        <v>340</v>
      </c>
      <c r="AO990" s="536">
        <v>340</v>
      </c>
      <c r="AP990" s="536">
        <v>340</v>
      </c>
      <c r="AQ990" s="485" t="s">
        <v>1050</v>
      </c>
      <c r="AR990" s="485"/>
      <c r="AS990" s="485"/>
      <c r="AT990" s="485"/>
      <c r="AU990" s="485"/>
      <c r="AV990" s="485"/>
      <c r="AW990" s="485"/>
      <c r="AX990" s="485"/>
      <c r="AY990" s="485"/>
      <c r="AZ990" s="485"/>
      <c r="BA990" s="485"/>
      <c r="BB990" s="485"/>
      <c r="BC990" s="485"/>
      <c r="BD990" s="485"/>
      <c r="BE990" s="485"/>
      <c r="BF990" s="485"/>
      <c r="BG990" s="485"/>
      <c r="BH990" s="485"/>
      <c r="BI990" s="526"/>
      <c r="BJ990" s="527"/>
      <c r="BK990" s="527"/>
      <c r="BL990" s="527"/>
      <c r="BM990" s="527"/>
      <c r="BN990" s="527"/>
      <c r="BO990" s="527"/>
      <c r="BP990" s="527"/>
      <c r="BQ990" s="528"/>
      <c r="BR990" s="526"/>
      <c r="BS990" s="527"/>
      <c r="BT990" s="527"/>
      <c r="BU990" s="527"/>
      <c r="BV990" s="527"/>
      <c r="BW990" s="527"/>
      <c r="BX990" s="527"/>
      <c r="BY990" s="527"/>
      <c r="BZ990" s="528"/>
      <c r="CA990" s="526">
        <v>170</v>
      </c>
      <c r="CB990" s="527">
        <v>170</v>
      </c>
      <c r="CC990" s="527">
        <v>170</v>
      </c>
      <c r="CD990" s="527">
        <v>170</v>
      </c>
      <c r="CE990" s="527">
        <v>170</v>
      </c>
      <c r="CF990" s="527">
        <v>170</v>
      </c>
      <c r="CG990" s="527">
        <v>170</v>
      </c>
      <c r="CH990" s="527">
        <v>170</v>
      </c>
      <c r="CI990" s="528">
        <v>170</v>
      </c>
      <c r="CJ990" s="6"/>
    </row>
    <row r="991" spans="4:89" ht="25.9" customHeight="1" x14ac:dyDescent="0.35">
      <c r="D991" s="594" t="s">
        <v>1237</v>
      </c>
      <c r="E991" s="595"/>
      <c r="F991" s="595"/>
      <c r="G991" s="595"/>
      <c r="H991" s="595"/>
      <c r="I991" s="595"/>
      <c r="J991" s="595"/>
      <c r="K991" s="595"/>
      <c r="L991" s="595"/>
      <c r="M991" s="595"/>
      <c r="N991" s="595"/>
      <c r="O991" s="595"/>
      <c r="P991" s="595"/>
      <c r="Q991" s="595"/>
      <c r="R991" s="595"/>
      <c r="S991" s="595"/>
      <c r="T991" s="595"/>
      <c r="U991" s="595"/>
      <c r="V991" s="595"/>
      <c r="W991" s="595"/>
      <c r="X991" s="595"/>
      <c r="Y991" s="595"/>
      <c r="Z991" s="595"/>
      <c r="AA991" s="595"/>
      <c r="AB991" s="596"/>
      <c r="AC991" s="536">
        <v>3160</v>
      </c>
      <c r="AD991" s="536">
        <v>3160</v>
      </c>
      <c r="AE991" s="536">
        <v>3160</v>
      </c>
      <c r="AF991" s="536">
        <v>3160</v>
      </c>
      <c r="AG991" s="536">
        <v>3160</v>
      </c>
      <c r="AH991" s="536">
        <v>3160</v>
      </c>
      <c r="AI991" s="536">
        <v>3160</v>
      </c>
      <c r="AJ991" s="536">
        <v>3160</v>
      </c>
      <c r="AK991" s="536">
        <v>3160</v>
      </c>
      <c r="AL991" s="536">
        <v>3160</v>
      </c>
      <c r="AM991" s="536">
        <v>3160</v>
      </c>
      <c r="AN991" s="536">
        <v>3160</v>
      </c>
      <c r="AO991" s="536">
        <v>3160</v>
      </c>
      <c r="AP991" s="536">
        <v>3160</v>
      </c>
      <c r="AQ991" s="485" t="s">
        <v>1050</v>
      </c>
      <c r="AR991" s="485"/>
      <c r="AS991" s="485"/>
      <c r="AT991" s="485"/>
      <c r="AU991" s="485"/>
      <c r="AV991" s="485"/>
      <c r="AW991" s="485"/>
      <c r="AX991" s="485"/>
      <c r="AY991" s="485"/>
      <c r="AZ991" s="485"/>
      <c r="BA991" s="485"/>
      <c r="BB991" s="485"/>
      <c r="BC991" s="485"/>
      <c r="BD991" s="485"/>
      <c r="BE991" s="485"/>
      <c r="BF991" s="485"/>
      <c r="BG991" s="485"/>
      <c r="BH991" s="485"/>
      <c r="BI991" s="526"/>
      <c r="BJ991" s="527"/>
      <c r="BK991" s="527"/>
      <c r="BL991" s="527"/>
      <c r="BM991" s="527"/>
      <c r="BN991" s="527"/>
      <c r="BO991" s="527"/>
      <c r="BP991" s="527"/>
      <c r="BQ991" s="528"/>
      <c r="BR991" s="526"/>
      <c r="BS991" s="527"/>
      <c r="BT991" s="527"/>
      <c r="BU991" s="527"/>
      <c r="BV991" s="527"/>
      <c r="BW991" s="527"/>
      <c r="BX991" s="527"/>
      <c r="BY991" s="527"/>
      <c r="BZ991" s="528"/>
      <c r="CA991" s="526"/>
      <c r="CB991" s="527"/>
      <c r="CC991" s="527"/>
      <c r="CD991" s="527"/>
      <c r="CE991" s="527"/>
      <c r="CF991" s="527"/>
      <c r="CG991" s="527"/>
      <c r="CH991" s="527"/>
      <c r="CI991" s="528"/>
      <c r="CJ991" s="6"/>
    </row>
    <row r="992" spans="4:89" ht="25.9" customHeight="1" x14ac:dyDescent="0.35">
      <c r="D992" s="594" t="s">
        <v>1238</v>
      </c>
      <c r="E992" s="595"/>
      <c r="F992" s="595"/>
      <c r="G992" s="595"/>
      <c r="H992" s="595"/>
      <c r="I992" s="595"/>
      <c r="J992" s="595"/>
      <c r="K992" s="595"/>
      <c r="L992" s="595"/>
      <c r="M992" s="595"/>
      <c r="N992" s="595"/>
      <c r="O992" s="595"/>
      <c r="P992" s="595"/>
      <c r="Q992" s="595"/>
      <c r="R992" s="595"/>
      <c r="S992" s="595"/>
      <c r="T992" s="595"/>
      <c r="U992" s="595"/>
      <c r="V992" s="595"/>
      <c r="W992" s="595"/>
      <c r="X992" s="595"/>
      <c r="Y992" s="595"/>
      <c r="Z992" s="595"/>
      <c r="AA992" s="595"/>
      <c r="AB992" s="596"/>
      <c r="AC992" s="536">
        <v>410</v>
      </c>
      <c r="AD992" s="536">
        <v>410</v>
      </c>
      <c r="AE992" s="536">
        <v>410</v>
      </c>
      <c r="AF992" s="536">
        <v>410</v>
      </c>
      <c r="AG992" s="536">
        <v>410</v>
      </c>
      <c r="AH992" s="536">
        <v>410</v>
      </c>
      <c r="AI992" s="536">
        <v>410</v>
      </c>
      <c r="AJ992" s="536">
        <v>410</v>
      </c>
      <c r="AK992" s="536">
        <v>410</v>
      </c>
      <c r="AL992" s="536">
        <v>410</v>
      </c>
      <c r="AM992" s="536">
        <v>410</v>
      </c>
      <c r="AN992" s="536">
        <v>410</v>
      </c>
      <c r="AO992" s="536">
        <v>410</v>
      </c>
      <c r="AP992" s="536">
        <v>410</v>
      </c>
      <c r="AQ992" s="485" t="s">
        <v>1050</v>
      </c>
      <c r="AR992" s="485"/>
      <c r="AS992" s="485"/>
      <c r="AT992" s="485"/>
      <c r="AU992" s="485"/>
      <c r="AV992" s="485"/>
      <c r="AW992" s="485"/>
      <c r="AX992" s="485"/>
      <c r="AY992" s="485"/>
      <c r="AZ992" s="485"/>
      <c r="BA992" s="485"/>
      <c r="BB992" s="485"/>
      <c r="BC992" s="485"/>
      <c r="BD992" s="485"/>
      <c r="BE992" s="485"/>
      <c r="BF992" s="485"/>
      <c r="BG992" s="485"/>
      <c r="BH992" s="485"/>
      <c r="BI992" s="526"/>
      <c r="BJ992" s="527"/>
      <c r="BK992" s="527"/>
      <c r="BL992" s="527"/>
      <c r="BM992" s="527"/>
      <c r="BN992" s="527"/>
      <c r="BO992" s="527"/>
      <c r="BP992" s="527"/>
      <c r="BQ992" s="528"/>
      <c r="BR992" s="526"/>
      <c r="BS992" s="527"/>
      <c r="BT992" s="527"/>
      <c r="BU992" s="527"/>
      <c r="BV992" s="527"/>
      <c r="BW992" s="527"/>
      <c r="BX992" s="527"/>
      <c r="BY992" s="527"/>
      <c r="BZ992" s="528"/>
      <c r="CA992" s="526"/>
      <c r="CB992" s="527"/>
      <c r="CC992" s="527"/>
      <c r="CD992" s="527"/>
      <c r="CE992" s="527"/>
      <c r="CF992" s="527"/>
      <c r="CG992" s="527"/>
      <c r="CH992" s="527"/>
      <c r="CI992" s="528"/>
      <c r="CJ992" s="6"/>
    </row>
    <row r="993" spans="4:88" ht="25.9" customHeight="1" x14ac:dyDescent="0.35">
      <c r="D993" s="594" t="s">
        <v>1239</v>
      </c>
      <c r="E993" s="595"/>
      <c r="F993" s="595"/>
      <c r="G993" s="595"/>
      <c r="H993" s="595"/>
      <c r="I993" s="595"/>
      <c r="J993" s="595"/>
      <c r="K993" s="595"/>
      <c r="L993" s="595"/>
      <c r="M993" s="595"/>
      <c r="N993" s="595"/>
      <c r="O993" s="595"/>
      <c r="P993" s="595"/>
      <c r="Q993" s="595"/>
      <c r="R993" s="595"/>
      <c r="S993" s="595"/>
      <c r="T993" s="595"/>
      <c r="U993" s="595"/>
      <c r="V993" s="595"/>
      <c r="W993" s="595"/>
      <c r="X993" s="595"/>
      <c r="Y993" s="595"/>
      <c r="Z993" s="595"/>
      <c r="AA993" s="595"/>
      <c r="AB993" s="596"/>
      <c r="AC993" s="536">
        <v>800</v>
      </c>
      <c r="AD993" s="536">
        <v>800</v>
      </c>
      <c r="AE993" s="536">
        <v>800</v>
      </c>
      <c r="AF993" s="536">
        <v>800</v>
      </c>
      <c r="AG993" s="536">
        <v>800</v>
      </c>
      <c r="AH993" s="536">
        <v>800</v>
      </c>
      <c r="AI993" s="536">
        <v>800</v>
      </c>
      <c r="AJ993" s="536">
        <v>800</v>
      </c>
      <c r="AK993" s="536">
        <v>800</v>
      </c>
      <c r="AL993" s="536">
        <v>800</v>
      </c>
      <c r="AM993" s="536">
        <v>800</v>
      </c>
      <c r="AN993" s="536">
        <v>800</v>
      </c>
      <c r="AO993" s="536">
        <v>800</v>
      </c>
      <c r="AP993" s="536">
        <v>800</v>
      </c>
      <c r="AQ993" s="485" t="s">
        <v>1050</v>
      </c>
      <c r="AR993" s="485"/>
      <c r="AS993" s="485"/>
      <c r="AT993" s="485"/>
      <c r="AU993" s="485"/>
      <c r="AV993" s="485"/>
      <c r="AW993" s="485"/>
      <c r="AX993" s="485"/>
      <c r="AY993" s="485"/>
      <c r="AZ993" s="485"/>
      <c r="BA993" s="485"/>
      <c r="BB993" s="485"/>
      <c r="BC993" s="485"/>
      <c r="BD993" s="485"/>
      <c r="BE993" s="485"/>
      <c r="BF993" s="485"/>
      <c r="BG993" s="485"/>
      <c r="BH993" s="485"/>
      <c r="BI993" s="526"/>
      <c r="BJ993" s="527"/>
      <c r="BK993" s="527"/>
      <c r="BL993" s="527"/>
      <c r="BM993" s="527"/>
      <c r="BN993" s="527"/>
      <c r="BO993" s="527"/>
      <c r="BP993" s="527"/>
      <c r="BQ993" s="528"/>
      <c r="BR993" s="526"/>
      <c r="BS993" s="527"/>
      <c r="BT993" s="527"/>
      <c r="BU993" s="527"/>
      <c r="BV993" s="527"/>
      <c r="BW993" s="527"/>
      <c r="BX993" s="527"/>
      <c r="BY993" s="527"/>
      <c r="BZ993" s="528"/>
      <c r="CA993" s="526"/>
      <c r="CB993" s="527"/>
      <c r="CC993" s="527"/>
      <c r="CD993" s="527"/>
      <c r="CE993" s="527"/>
      <c r="CF993" s="527"/>
      <c r="CG993" s="527"/>
      <c r="CH993" s="527"/>
      <c r="CI993" s="528"/>
      <c r="CJ993" s="6"/>
    </row>
    <row r="994" spans="4:88" ht="25.9" customHeight="1" x14ac:dyDescent="0.35">
      <c r="D994" s="594" t="s">
        <v>1240</v>
      </c>
      <c r="E994" s="595"/>
      <c r="F994" s="595"/>
      <c r="G994" s="595"/>
      <c r="H994" s="595"/>
      <c r="I994" s="595"/>
      <c r="J994" s="595"/>
      <c r="K994" s="595"/>
      <c r="L994" s="595"/>
      <c r="M994" s="595"/>
      <c r="N994" s="595"/>
      <c r="O994" s="595"/>
      <c r="P994" s="595"/>
      <c r="Q994" s="595"/>
      <c r="R994" s="595"/>
      <c r="S994" s="595"/>
      <c r="T994" s="595"/>
      <c r="U994" s="595"/>
      <c r="V994" s="595"/>
      <c r="W994" s="595"/>
      <c r="X994" s="595"/>
      <c r="Y994" s="595"/>
      <c r="Z994" s="595"/>
      <c r="AA994" s="595"/>
      <c r="AB994" s="596"/>
      <c r="AC994" s="536">
        <v>500</v>
      </c>
      <c r="AD994" s="536">
        <v>500</v>
      </c>
      <c r="AE994" s="536">
        <v>500</v>
      </c>
      <c r="AF994" s="536">
        <v>500</v>
      </c>
      <c r="AG994" s="536">
        <v>500</v>
      </c>
      <c r="AH994" s="536">
        <v>500</v>
      </c>
      <c r="AI994" s="536">
        <v>500</v>
      </c>
      <c r="AJ994" s="536">
        <v>500</v>
      </c>
      <c r="AK994" s="536">
        <v>500</v>
      </c>
      <c r="AL994" s="536">
        <v>500</v>
      </c>
      <c r="AM994" s="536">
        <v>500</v>
      </c>
      <c r="AN994" s="536">
        <v>500</v>
      </c>
      <c r="AO994" s="536">
        <v>500</v>
      </c>
      <c r="AP994" s="536">
        <v>500</v>
      </c>
      <c r="AQ994" s="485" t="s">
        <v>1050</v>
      </c>
      <c r="AR994" s="485"/>
      <c r="AS994" s="485"/>
      <c r="AT994" s="485"/>
      <c r="AU994" s="485"/>
      <c r="AV994" s="485"/>
      <c r="AW994" s="485"/>
      <c r="AX994" s="485"/>
      <c r="AY994" s="485"/>
      <c r="AZ994" s="485"/>
      <c r="BA994" s="485"/>
      <c r="BB994" s="485"/>
      <c r="BC994" s="485"/>
      <c r="BD994" s="485"/>
      <c r="BE994" s="485"/>
      <c r="BF994" s="485"/>
      <c r="BG994" s="485"/>
      <c r="BH994" s="485"/>
      <c r="BI994" s="526"/>
      <c r="BJ994" s="527"/>
      <c r="BK994" s="527"/>
      <c r="BL994" s="527"/>
      <c r="BM994" s="527"/>
      <c r="BN994" s="527"/>
      <c r="BO994" s="527"/>
      <c r="BP994" s="527"/>
      <c r="BQ994" s="528"/>
      <c r="BR994" s="526"/>
      <c r="BS994" s="527"/>
      <c r="BT994" s="527"/>
      <c r="BU994" s="527"/>
      <c r="BV994" s="527"/>
      <c r="BW994" s="527"/>
      <c r="BX994" s="527"/>
      <c r="BY994" s="527"/>
      <c r="BZ994" s="528"/>
      <c r="CA994" s="526"/>
      <c r="CB994" s="527"/>
      <c r="CC994" s="527"/>
      <c r="CD994" s="527"/>
      <c r="CE994" s="527"/>
      <c r="CF994" s="527"/>
      <c r="CG994" s="527"/>
      <c r="CH994" s="527"/>
      <c r="CI994" s="528"/>
      <c r="CJ994" s="6"/>
    </row>
    <row r="995" spans="4:88" ht="25.9" customHeight="1" x14ac:dyDescent="0.35">
      <c r="D995" s="594" t="s">
        <v>1241</v>
      </c>
      <c r="E995" s="595"/>
      <c r="F995" s="595"/>
      <c r="G995" s="595"/>
      <c r="H995" s="595"/>
      <c r="I995" s="595"/>
      <c r="J995" s="595"/>
      <c r="K995" s="595"/>
      <c r="L995" s="595"/>
      <c r="M995" s="595"/>
      <c r="N995" s="595"/>
      <c r="O995" s="595"/>
      <c r="P995" s="595"/>
      <c r="Q995" s="595"/>
      <c r="R995" s="595"/>
      <c r="S995" s="595"/>
      <c r="T995" s="595"/>
      <c r="U995" s="595"/>
      <c r="V995" s="595"/>
      <c r="W995" s="595"/>
      <c r="X995" s="595"/>
      <c r="Y995" s="595"/>
      <c r="Z995" s="595"/>
      <c r="AA995" s="595"/>
      <c r="AB995" s="596"/>
      <c r="AC995" s="536">
        <v>7250</v>
      </c>
      <c r="AD995" s="536">
        <v>7250</v>
      </c>
      <c r="AE995" s="536">
        <v>7250</v>
      </c>
      <c r="AF995" s="536">
        <v>7250</v>
      </c>
      <c r="AG995" s="536">
        <v>7250</v>
      </c>
      <c r="AH995" s="536">
        <v>7250</v>
      </c>
      <c r="AI995" s="536">
        <v>7250</v>
      </c>
      <c r="AJ995" s="536">
        <v>7250</v>
      </c>
      <c r="AK995" s="536">
        <v>7250</v>
      </c>
      <c r="AL995" s="536">
        <v>7250</v>
      </c>
      <c r="AM995" s="536">
        <v>7250</v>
      </c>
      <c r="AN995" s="536">
        <v>7250</v>
      </c>
      <c r="AO995" s="536">
        <v>7250</v>
      </c>
      <c r="AP995" s="536">
        <v>7250</v>
      </c>
      <c r="AQ995" s="485" t="s">
        <v>1051</v>
      </c>
      <c r="AR995" s="485"/>
      <c r="AS995" s="485"/>
      <c r="AT995" s="485"/>
      <c r="AU995" s="485"/>
      <c r="AV995" s="485"/>
      <c r="AW995" s="485"/>
      <c r="AX995" s="485"/>
      <c r="AY995" s="485"/>
      <c r="AZ995" s="485"/>
      <c r="BA995" s="485"/>
      <c r="BB995" s="485"/>
      <c r="BC995" s="485"/>
      <c r="BD995" s="485"/>
      <c r="BE995" s="485"/>
      <c r="BF995" s="485"/>
      <c r="BG995" s="485"/>
      <c r="BH995" s="485"/>
      <c r="BI995" s="526">
        <f>'[2]LA BELLA - EL DANUBIO'!$O$32</f>
        <v>4583.5</v>
      </c>
      <c r="BJ995" s="527"/>
      <c r="BK995" s="527"/>
      <c r="BL995" s="527"/>
      <c r="BM995" s="527"/>
      <c r="BN995" s="527"/>
      <c r="BO995" s="527"/>
      <c r="BP995" s="527"/>
      <c r="BQ995" s="528"/>
      <c r="BR995" s="526">
        <f>'[2]LA BELLA - EL DANUBIO'!$O$33</f>
        <v>1944.5</v>
      </c>
      <c r="BS995" s="527">
        <f>'[2]LA BELLA - EL DANUBIO'!$O$33</f>
        <v>1944.5</v>
      </c>
      <c r="BT995" s="527">
        <f>'[2]LA BELLA - EL DANUBIO'!$O$33</f>
        <v>1944.5</v>
      </c>
      <c r="BU995" s="527">
        <f>'[2]LA BELLA - EL DANUBIO'!$O$33</f>
        <v>1944.5</v>
      </c>
      <c r="BV995" s="527">
        <f>'[2]LA BELLA - EL DANUBIO'!$O$33</f>
        <v>1944.5</v>
      </c>
      <c r="BW995" s="527">
        <f>'[2]LA BELLA - EL DANUBIO'!$O$33</f>
        <v>1944.5</v>
      </c>
      <c r="BX995" s="527">
        <f>'[2]LA BELLA - EL DANUBIO'!$O$33</f>
        <v>1944.5</v>
      </c>
      <c r="BY995" s="527">
        <f>'[2]LA BELLA - EL DANUBIO'!$O$33</f>
        <v>1944.5</v>
      </c>
      <c r="BZ995" s="528">
        <f>'[2]LA BELLA - EL DANUBIO'!$O$33</f>
        <v>1944.5</v>
      </c>
      <c r="CA995" s="526">
        <f>'[2]LA BELLA - EL DANUBIO'!$O$34</f>
        <v>728</v>
      </c>
      <c r="CB995" s="527">
        <f>'[2]LA BELLA - EL DANUBIO'!$O$34</f>
        <v>728</v>
      </c>
      <c r="CC995" s="527">
        <f>'[2]LA BELLA - EL DANUBIO'!$O$34</f>
        <v>728</v>
      </c>
      <c r="CD995" s="527">
        <f>'[2]LA BELLA - EL DANUBIO'!$O$34</f>
        <v>728</v>
      </c>
      <c r="CE995" s="527">
        <f>'[2]LA BELLA - EL DANUBIO'!$O$34</f>
        <v>728</v>
      </c>
      <c r="CF995" s="527">
        <f>'[2]LA BELLA - EL DANUBIO'!$O$34</f>
        <v>728</v>
      </c>
      <c r="CG995" s="527">
        <f>'[2]LA BELLA - EL DANUBIO'!$O$34</f>
        <v>728</v>
      </c>
      <c r="CH995" s="527">
        <f>'[2]LA BELLA - EL DANUBIO'!$O$34</f>
        <v>728</v>
      </c>
      <c r="CI995" s="528">
        <f>'[2]LA BELLA - EL DANUBIO'!$O$34</f>
        <v>728</v>
      </c>
      <c r="CJ995" s="6"/>
    </row>
    <row r="996" spans="4:88" ht="25.9" customHeight="1" x14ac:dyDescent="0.35">
      <c r="D996" s="594" t="s">
        <v>1242</v>
      </c>
      <c r="E996" s="595"/>
      <c r="F996" s="595"/>
      <c r="G996" s="595"/>
      <c r="H996" s="595"/>
      <c r="I996" s="595"/>
      <c r="J996" s="595"/>
      <c r="K996" s="595"/>
      <c r="L996" s="595"/>
      <c r="M996" s="595"/>
      <c r="N996" s="595"/>
      <c r="O996" s="595"/>
      <c r="P996" s="595"/>
      <c r="Q996" s="595"/>
      <c r="R996" s="595"/>
      <c r="S996" s="595"/>
      <c r="T996" s="595"/>
      <c r="U996" s="595"/>
      <c r="V996" s="595"/>
      <c r="W996" s="595"/>
      <c r="X996" s="595"/>
      <c r="Y996" s="595"/>
      <c r="Z996" s="595"/>
      <c r="AA996" s="595"/>
      <c r="AB996" s="596"/>
      <c r="AC996" s="539">
        <v>2500</v>
      </c>
      <c r="AD996" s="540">
        <v>2500</v>
      </c>
      <c r="AE996" s="540">
        <v>2500</v>
      </c>
      <c r="AF996" s="540">
        <v>2500</v>
      </c>
      <c r="AG996" s="540">
        <v>2500</v>
      </c>
      <c r="AH996" s="540">
        <v>2500</v>
      </c>
      <c r="AI996" s="540">
        <v>2500</v>
      </c>
      <c r="AJ996" s="540">
        <v>2500</v>
      </c>
      <c r="AK996" s="540">
        <v>2500</v>
      </c>
      <c r="AL996" s="540">
        <v>2500</v>
      </c>
      <c r="AM996" s="540">
        <v>2500</v>
      </c>
      <c r="AN996" s="540">
        <v>2500</v>
      </c>
      <c r="AO996" s="540">
        <v>2500</v>
      </c>
      <c r="AP996" s="541">
        <v>2500</v>
      </c>
      <c r="AQ996" s="485" t="s">
        <v>1051</v>
      </c>
      <c r="AR996" s="485"/>
      <c r="AS996" s="485"/>
      <c r="AT996" s="485"/>
      <c r="AU996" s="485"/>
      <c r="AV996" s="485"/>
      <c r="AW996" s="485"/>
      <c r="AX996" s="485"/>
      <c r="AY996" s="485"/>
      <c r="AZ996" s="485"/>
      <c r="BA996" s="485"/>
      <c r="BB996" s="485"/>
      <c r="BC996" s="485"/>
      <c r="BD996" s="485"/>
      <c r="BE996" s="485"/>
      <c r="BF996" s="485"/>
      <c r="BG996" s="485"/>
      <c r="BH996" s="485"/>
      <c r="BI996" s="526">
        <f>'[2]EL DANUBIO - LA CHICHONERA'!$O$64</f>
        <v>1898</v>
      </c>
      <c r="BJ996" s="527"/>
      <c r="BK996" s="527"/>
      <c r="BL996" s="527"/>
      <c r="BM996" s="527"/>
      <c r="BN996" s="527"/>
      <c r="BO996" s="527"/>
      <c r="BP996" s="527"/>
      <c r="BQ996" s="528"/>
      <c r="BR996" s="526">
        <f>'[2]EL DANUBIO - LA CHICHONERA'!$O$65</f>
        <v>557</v>
      </c>
      <c r="BS996" s="527">
        <f>'[2]EL DANUBIO - LA CHICHONERA'!$O$65</f>
        <v>557</v>
      </c>
      <c r="BT996" s="527">
        <f>'[2]EL DANUBIO - LA CHICHONERA'!$O$65</f>
        <v>557</v>
      </c>
      <c r="BU996" s="527">
        <f>'[2]EL DANUBIO - LA CHICHONERA'!$O$65</f>
        <v>557</v>
      </c>
      <c r="BV996" s="527">
        <f>'[2]EL DANUBIO - LA CHICHONERA'!$O$65</f>
        <v>557</v>
      </c>
      <c r="BW996" s="527">
        <f>'[2]EL DANUBIO - LA CHICHONERA'!$O$65</f>
        <v>557</v>
      </c>
      <c r="BX996" s="527">
        <f>'[2]EL DANUBIO - LA CHICHONERA'!$O$65</f>
        <v>557</v>
      </c>
      <c r="BY996" s="527">
        <f>'[2]EL DANUBIO - LA CHICHONERA'!$O$65</f>
        <v>557</v>
      </c>
      <c r="BZ996" s="528">
        <f>'[2]EL DANUBIO - LA CHICHONERA'!$O$65</f>
        <v>557</v>
      </c>
      <c r="CA996" s="526">
        <f>'[2]EL DANUBIO - LA CHICHONERA'!$O$66</f>
        <v>15</v>
      </c>
      <c r="CB996" s="527">
        <f>'[2]EL DANUBIO - LA CHICHONERA'!$O$66</f>
        <v>15</v>
      </c>
      <c r="CC996" s="527">
        <f>'[2]EL DANUBIO - LA CHICHONERA'!$O$66</f>
        <v>15</v>
      </c>
      <c r="CD996" s="527">
        <f>'[2]EL DANUBIO - LA CHICHONERA'!$O$66</f>
        <v>15</v>
      </c>
      <c r="CE996" s="527">
        <f>'[2]EL DANUBIO - LA CHICHONERA'!$O$66</f>
        <v>15</v>
      </c>
      <c r="CF996" s="527">
        <f>'[2]EL DANUBIO - LA CHICHONERA'!$O$66</f>
        <v>15</v>
      </c>
      <c r="CG996" s="527">
        <f>'[2]EL DANUBIO - LA CHICHONERA'!$O$66</f>
        <v>15</v>
      </c>
      <c r="CH996" s="527">
        <f>'[2]EL DANUBIO - LA CHICHONERA'!$O$66</f>
        <v>15</v>
      </c>
      <c r="CI996" s="528">
        <f>'[2]EL DANUBIO - LA CHICHONERA'!$O$66</f>
        <v>15</v>
      </c>
      <c r="CJ996" s="6"/>
    </row>
    <row r="997" spans="4:88" ht="25.9" customHeight="1" x14ac:dyDescent="0.35">
      <c r="D997" s="597" t="s">
        <v>1243</v>
      </c>
      <c r="E997" s="598"/>
      <c r="F997" s="598"/>
      <c r="G997" s="598"/>
      <c r="H997" s="598"/>
      <c r="I997" s="598"/>
      <c r="J997" s="598"/>
      <c r="K997" s="598"/>
      <c r="L997" s="598"/>
      <c r="M997" s="598"/>
      <c r="N997" s="598"/>
      <c r="O997" s="598"/>
      <c r="P997" s="598"/>
      <c r="Q997" s="598"/>
      <c r="R997" s="598"/>
      <c r="S997" s="598"/>
      <c r="T997" s="598"/>
      <c r="U997" s="598"/>
      <c r="V997" s="598"/>
      <c r="W997" s="598"/>
      <c r="X997" s="598"/>
      <c r="Y997" s="598"/>
      <c r="Z997" s="598"/>
      <c r="AA997" s="598"/>
      <c r="AB997" s="599"/>
      <c r="AC997" s="424"/>
      <c r="AD997" s="425"/>
      <c r="AE997" s="425"/>
      <c r="AF997" s="425"/>
      <c r="AG997" s="425"/>
      <c r="AH997" s="425"/>
      <c r="AI997" s="425"/>
      <c r="AJ997" s="425"/>
      <c r="AK997" s="425"/>
      <c r="AL997" s="425"/>
      <c r="AM997" s="425"/>
      <c r="AN997" s="425"/>
      <c r="AO997" s="425"/>
      <c r="AP997" s="425"/>
      <c r="AQ997" s="485" t="s">
        <v>1050</v>
      </c>
      <c r="AR997" s="485"/>
      <c r="AS997" s="485"/>
      <c r="AT997" s="485"/>
      <c r="AU997" s="485"/>
      <c r="AV997" s="485"/>
      <c r="AW997" s="485"/>
      <c r="AX997" s="485"/>
      <c r="AY997" s="485"/>
      <c r="AZ997" s="485"/>
      <c r="BA997" s="485"/>
      <c r="BB997" s="485"/>
      <c r="BC997" s="485"/>
      <c r="BD997" s="485"/>
      <c r="BE997" s="485"/>
      <c r="BF997" s="485"/>
      <c r="BG997" s="485"/>
      <c r="BH997" s="485"/>
      <c r="BI997" s="485">
        <v>2046</v>
      </c>
      <c r="BJ997" s="485"/>
      <c r="BK997" s="485"/>
      <c r="BL997" s="485"/>
      <c r="BM997" s="485"/>
      <c r="BN997" s="485"/>
      <c r="BO997" s="485"/>
      <c r="BP997" s="485"/>
      <c r="BQ997" s="485"/>
      <c r="BR997" s="485">
        <v>1256</v>
      </c>
      <c r="BS997" s="485"/>
      <c r="BT997" s="485"/>
      <c r="BU997" s="485"/>
      <c r="BV997" s="485"/>
      <c r="BW997" s="485"/>
      <c r="BX997" s="485"/>
      <c r="BY997" s="485"/>
      <c r="BZ997" s="485"/>
      <c r="CA997" s="485">
        <v>1128</v>
      </c>
      <c r="CB997" s="485"/>
      <c r="CC997" s="485"/>
      <c r="CD997" s="485"/>
      <c r="CE997" s="485"/>
      <c r="CF997" s="485"/>
      <c r="CG997" s="485"/>
      <c r="CH997" s="485"/>
      <c r="CI997" s="485"/>
      <c r="CJ997" s="6"/>
    </row>
    <row r="998" spans="4:88" ht="25.9" customHeight="1" x14ac:dyDescent="0.35">
      <c r="D998" s="533" t="s">
        <v>1244</v>
      </c>
      <c r="E998" s="534"/>
      <c r="F998" s="534"/>
      <c r="G998" s="534"/>
      <c r="H998" s="534"/>
      <c r="I998" s="534"/>
      <c r="J998" s="534"/>
      <c r="K998" s="534"/>
      <c r="L998" s="534"/>
      <c r="M998" s="534"/>
      <c r="N998" s="534"/>
      <c r="O998" s="534"/>
      <c r="P998" s="534"/>
      <c r="Q998" s="534"/>
      <c r="R998" s="534"/>
      <c r="S998" s="534"/>
      <c r="T998" s="534"/>
      <c r="U998" s="534"/>
      <c r="V998" s="534"/>
      <c r="W998" s="534"/>
      <c r="X998" s="534"/>
      <c r="Y998" s="534"/>
      <c r="Z998" s="534"/>
      <c r="AA998" s="534"/>
      <c r="AB998" s="535"/>
      <c r="AC998" s="533">
        <v>3.8</v>
      </c>
      <c r="AD998" s="534"/>
      <c r="AE998" s="534"/>
      <c r="AF998" s="534"/>
      <c r="AG998" s="534"/>
      <c r="AH998" s="534"/>
      <c r="AI998" s="534"/>
      <c r="AJ998" s="534"/>
      <c r="AK998" s="534"/>
      <c r="AL998" s="534"/>
      <c r="AM998" s="534"/>
      <c r="AN998" s="534"/>
      <c r="AO998" s="534"/>
      <c r="AP998" s="535"/>
      <c r="AQ998" s="485" t="s">
        <v>1051</v>
      </c>
      <c r="AR998" s="485"/>
      <c r="AS998" s="485"/>
      <c r="AT998" s="485"/>
      <c r="AU998" s="485"/>
      <c r="AV998" s="485"/>
      <c r="AW998" s="485"/>
      <c r="AX998" s="485"/>
      <c r="AY998" s="485"/>
      <c r="AZ998" s="485"/>
      <c r="BA998" s="485"/>
      <c r="BB998" s="485"/>
      <c r="BC998" s="485"/>
      <c r="BD998" s="485"/>
      <c r="BE998" s="485"/>
      <c r="BF998" s="485"/>
      <c r="BG998" s="485"/>
      <c r="BH998" s="485"/>
      <c r="BI998" s="485">
        <v>1174</v>
      </c>
      <c r="BJ998" s="485"/>
      <c r="BK998" s="485"/>
      <c r="BL998" s="485"/>
      <c r="BM998" s="485"/>
      <c r="BN998" s="485"/>
      <c r="BO998" s="485"/>
      <c r="BP998" s="485"/>
      <c r="BQ998" s="485"/>
      <c r="BR998" s="485">
        <v>266</v>
      </c>
      <c r="BS998" s="485"/>
      <c r="BT998" s="485"/>
      <c r="BU998" s="485"/>
      <c r="BV998" s="485"/>
      <c r="BW998" s="485"/>
      <c r="BX998" s="485"/>
      <c r="BY998" s="485"/>
      <c r="BZ998" s="485"/>
      <c r="CA998" s="485">
        <v>20</v>
      </c>
      <c r="CB998" s="485"/>
      <c r="CC998" s="485"/>
      <c r="CD998" s="485"/>
      <c r="CE998" s="485"/>
      <c r="CF998" s="485"/>
      <c r="CG998" s="485"/>
      <c r="CH998" s="485"/>
      <c r="CI998" s="485"/>
      <c r="CJ998" s="6"/>
    </row>
    <row r="999" spans="4:88" ht="25.9" customHeight="1" x14ac:dyDescent="0.35">
      <c r="D999" s="533" t="s">
        <v>1245</v>
      </c>
      <c r="E999" s="534"/>
      <c r="F999" s="534"/>
      <c r="G999" s="534"/>
      <c r="H999" s="534"/>
      <c r="I999" s="534"/>
      <c r="J999" s="534"/>
      <c r="K999" s="534"/>
      <c r="L999" s="534"/>
      <c r="M999" s="534"/>
      <c r="N999" s="534"/>
      <c r="O999" s="534"/>
      <c r="P999" s="534"/>
      <c r="Q999" s="534"/>
      <c r="R999" s="534"/>
      <c r="S999" s="534"/>
      <c r="T999" s="534"/>
      <c r="U999" s="534"/>
      <c r="V999" s="534"/>
      <c r="W999" s="534"/>
      <c r="X999" s="534"/>
      <c r="Y999" s="534"/>
      <c r="Z999" s="534"/>
      <c r="AA999" s="534"/>
      <c r="AB999" s="535"/>
      <c r="AC999" s="533">
        <v>3.5</v>
      </c>
      <c r="AD999" s="534">
        <v>3.5</v>
      </c>
      <c r="AE999" s="534">
        <v>3.5</v>
      </c>
      <c r="AF999" s="534">
        <v>3.5</v>
      </c>
      <c r="AG999" s="534">
        <v>3.5</v>
      </c>
      <c r="AH999" s="534">
        <v>3.5</v>
      </c>
      <c r="AI999" s="534">
        <v>3.5</v>
      </c>
      <c r="AJ999" s="534">
        <v>3.5</v>
      </c>
      <c r="AK999" s="534">
        <v>3.5</v>
      </c>
      <c r="AL999" s="534">
        <v>3.5</v>
      </c>
      <c r="AM999" s="534">
        <v>3.5</v>
      </c>
      <c r="AN999" s="534">
        <v>3.5</v>
      </c>
      <c r="AO999" s="534">
        <v>3.5</v>
      </c>
      <c r="AP999" s="535">
        <v>3.5</v>
      </c>
      <c r="AQ999" s="485" t="s">
        <v>1051</v>
      </c>
      <c r="AR999" s="485"/>
      <c r="AS999" s="485"/>
      <c r="AT999" s="485"/>
      <c r="AU999" s="485"/>
      <c r="AV999" s="485"/>
      <c r="AW999" s="485"/>
      <c r="AX999" s="485"/>
      <c r="AY999" s="485"/>
      <c r="AZ999" s="485"/>
      <c r="BA999" s="485"/>
      <c r="BB999" s="485"/>
      <c r="BC999" s="485"/>
      <c r="BD999" s="485"/>
      <c r="BE999" s="485"/>
      <c r="BF999" s="485"/>
      <c r="BG999" s="485"/>
      <c r="BH999" s="485"/>
      <c r="BI999" s="485"/>
      <c r="BJ999" s="485"/>
      <c r="BK999" s="485"/>
      <c r="BL999" s="485"/>
      <c r="BM999" s="485"/>
      <c r="BN999" s="485"/>
      <c r="BO999" s="485"/>
      <c r="BP999" s="485"/>
      <c r="BQ999" s="485"/>
      <c r="BR999" s="485"/>
      <c r="BS999" s="485"/>
      <c r="BT999" s="485"/>
      <c r="BU999" s="485"/>
      <c r="BV999" s="485"/>
      <c r="BW999" s="485"/>
      <c r="BX999" s="485"/>
      <c r="BY999" s="485"/>
      <c r="BZ999" s="485"/>
      <c r="CA999" s="485">
        <v>220</v>
      </c>
      <c r="CB999" s="485"/>
      <c r="CC999" s="485"/>
      <c r="CD999" s="485"/>
      <c r="CE999" s="485"/>
      <c r="CF999" s="485"/>
      <c r="CG999" s="485"/>
      <c r="CH999" s="485"/>
      <c r="CI999" s="485"/>
      <c r="CJ999" s="6"/>
    </row>
    <row r="1000" spans="4:88" ht="25.9" customHeight="1" x14ac:dyDescent="0.35">
      <c r="D1000" s="533" t="s">
        <v>1246</v>
      </c>
      <c r="E1000" s="534"/>
      <c r="F1000" s="534"/>
      <c r="G1000" s="534"/>
      <c r="H1000" s="534"/>
      <c r="I1000" s="534"/>
      <c r="J1000" s="534"/>
      <c r="K1000" s="534"/>
      <c r="L1000" s="534"/>
      <c r="M1000" s="534"/>
      <c r="N1000" s="534"/>
      <c r="O1000" s="534"/>
      <c r="P1000" s="534"/>
      <c r="Q1000" s="534"/>
      <c r="R1000" s="534"/>
      <c r="S1000" s="534"/>
      <c r="T1000" s="534"/>
      <c r="U1000" s="534"/>
      <c r="V1000" s="534"/>
      <c r="W1000" s="534"/>
      <c r="X1000" s="534"/>
      <c r="Y1000" s="534"/>
      <c r="Z1000" s="534"/>
      <c r="AA1000" s="534"/>
      <c r="AB1000" s="535"/>
      <c r="AC1000" s="533">
        <v>3.4</v>
      </c>
      <c r="AD1000" s="534">
        <v>3.4</v>
      </c>
      <c r="AE1000" s="534">
        <v>3.4</v>
      </c>
      <c r="AF1000" s="534">
        <v>3.4</v>
      </c>
      <c r="AG1000" s="534">
        <v>3.4</v>
      </c>
      <c r="AH1000" s="534">
        <v>3.4</v>
      </c>
      <c r="AI1000" s="534">
        <v>3.4</v>
      </c>
      <c r="AJ1000" s="534">
        <v>3.4</v>
      </c>
      <c r="AK1000" s="534">
        <v>3.4</v>
      </c>
      <c r="AL1000" s="534">
        <v>3.4</v>
      </c>
      <c r="AM1000" s="534">
        <v>3.4</v>
      </c>
      <c r="AN1000" s="534">
        <v>3.4</v>
      </c>
      <c r="AO1000" s="534">
        <v>3.4</v>
      </c>
      <c r="AP1000" s="535">
        <v>3.4</v>
      </c>
      <c r="AQ1000" s="485" t="s">
        <v>1051</v>
      </c>
      <c r="AR1000" s="485"/>
      <c r="AS1000" s="485"/>
      <c r="AT1000" s="485"/>
      <c r="AU1000" s="485"/>
      <c r="AV1000" s="485"/>
      <c r="AW1000" s="485"/>
      <c r="AX1000" s="485"/>
      <c r="AY1000" s="485"/>
      <c r="AZ1000" s="485"/>
      <c r="BA1000" s="485"/>
      <c r="BB1000" s="485"/>
      <c r="BC1000" s="485"/>
      <c r="BD1000" s="485"/>
      <c r="BE1000" s="485"/>
      <c r="BF1000" s="485"/>
      <c r="BG1000" s="485"/>
      <c r="BH1000" s="485"/>
      <c r="BI1000" s="485"/>
      <c r="BJ1000" s="485"/>
      <c r="BK1000" s="485"/>
      <c r="BL1000" s="485"/>
      <c r="BM1000" s="485"/>
      <c r="BN1000" s="485"/>
      <c r="BO1000" s="485"/>
      <c r="BP1000" s="485"/>
      <c r="BQ1000" s="485"/>
      <c r="BR1000" s="485"/>
      <c r="BS1000" s="485"/>
      <c r="BT1000" s="485"/>
      <c r="BU1000" s="485"/>
      <c r="BV1000" s="485"/>
      <c r="BW1000" s="485"/>
      <c r="BX1000" s="485"/>
      <c r="BY1000" s="485"/>
      <c r="BZ1000" s="485"/>
      <c r="CA1000" s="485"/>
      <c r="CB1000" s="485"/>
      <c r="CC1000" s="485"/>
      <c r="CD1000" s="485"/>
      <c r="CE1000" s="485"/>
      <c r="CF1000" s="485"/>
      <c r="CG1000" s="485"/>
      <c r="CH1000" s="485"/>
      <c r="CI1000" s="485"/>
      <c r="CJ1000" s="6"/>
    </row>
    <row r="1001" spans="4:88" ht="25.9" customHeight="1" x14ac:dyDescent="0.35">
      <c r="D1001" s="533" t="s">
        <v>1247</v>
      </c>
      <c r="E1001" s="534"/>
      <c r="F1001" s="534"/>
      <c r="G1001" s="534"/>
      <c r="H1001" s="534"/>
      <c r="I1001" s="534"/>
      <c r="J1001" s="534"/>
      <c r="K1001" s="534"/>
      <c r="L1001" s="534"/>
      <c r="M1001" s="534"/>
      <c r="N1001" s="534"/>
      <c r="O1001" s="534"/>
      <c r="P1001" s="534"/>
      <c r="Q1001" s="534"/>
      <c r="R1001" s="534"/>
      <c r="S1001" s="534"/>
      <c r="T1001" s="534"/>
      <c r="U1001" s="534"/>
      <c r="V1001" s="534"/>
      <c r="W1001" s="534"/>
      <c r="X1001" s="534"/>
      <c r="Y1001" s="534"/>
      <c r="Z1001" s="534"/>
      <c r="AA1001" s="534"/>
      <c r="AB1001" s="535"/>
      <c r="AC1001" s="533">
        <v>3</v>
      </c>
      <c r="AD1001" s="534">
        <v>3</v>
      </c>
      <c r="AE1001" s="534">
        <v>3</v>
      </c>
      <c r="AF1001" s="534">
        <v>3</v>
      </c>
      <c r="AG1001" s="534">
        <v>3</v>
      </c>
      <c r="AH1001" s="534">
        <v>3</v>
      </c>
      <c r="AI1001" s="534">
        <v>3</v>
      </c>
      <c r="AJ1001" s="534">
        <v>3</v>
      </c>
      <c r="AK1001" s="534">
        <v>3</v>
      </c>
      <c r="AL1001" s="534">
        <v>3</v>
      </c>
      <c r="AM1001" s="534">
        <v>3</v>
      </c>
      <c r="AN1001" s="534">
        <v>3</v>
      </c>
      <c r="AO1001" s="534">
        <v>3</v>
      </c>
      <c r="AP1001" s="535">
        <v>3</v>
      </c>
      <c r="AQ1001" s="485" t="s">
        <v>1051</v>
      </c>
      <c r="AR1001" s="485"/>
      <c r="AS1001" s="485"/>
      <c r="AT1001" s="485"/>
      <c r="AU1001" s="485"/>
      <c r="AV1001" s="485"/>
      <c r="AW1001" s="485"/>
      <c r="AX1001" s="485"/>
      <c r="AY1001" s="485"/>
      <c r="AZ1001" s="485"/>
      <c r="BA1001" s="485"/>
      <c r="BB1001" s="485"/>
      <c r="BC1001" s="485"/>
      <c r="BD1001" s="485"/>
      <c r="BE1001" s="485"/>
      <c r="BF1001" s="485"/>
      <c r="BG1001" s="485"/>
      <c r="BH1001" s="485"/>
      <c r="BI1001" s="485"/>
      <c r="BJ1001" s="485"/>
      <c r="BK1001" s="485"/>
      <c r="BL1001" s="485"/>
      <c r="BM1001" s="485"/>
      <c r="BN1001" s="485"/>
      <c r="BO1001" s="485"/>
      <c r="BP1001" s="485"/>
      <c r="BQ1001" s="485"/>
      <c r="BR1001" s="485"/>
      <c r="BS1001" s="485"/>
      <c r="BT1001" s="485"/>
      <c r="BU1001" s="485"/>
      <c r="BV1001" s="485"/>
      <c r="BW1001" s="485"/>
      <c r="BX1001" s="485"/>
      <c r="BY1001" s="485"/>
      <c r="BZ1001" s="485"/>
      <c r="CA1001" s="485"/>
      <c r="CB1001" s="485"/>
      <c r="CC1001" s="485"/>
      <c r="CD1001" s="485"/>
      <c r="CE1001" s="485"/>
      <c r="CF1001" s="485"/>
      <c r="CG1001" s="485"/>
      <c r="CH1001" s="485"/>
      <c r="CI1001" s="485"/>
      <c r="CJ1001" s="6"/>
    </row>
    <row r="1002" spans="4:88" ht="25.9" customHeight="1" x14ac:dyDescent="0.35">
      <c r="D1002" s="533" t="s">
        <v>1248</v>
      </c>
      <c r="E1002" s="534"/>
      <c r="F1002" s="534"/>
      <c r="G1002" s="534"/>
      <c r="H1002" s="534"/>
      <c r="I1002" s="534"/>
      <c r="J1002" s="534"/>
      <c r="K1002" s="534"/>
      <c r="L1002" s="534"/>
      <c r="M1002" s="534"/>
      <c r="N1002" s="534"/>
      <c r="O1002" s="534"/>
      <c r="P1002" s="534"/>
      <c r="Q1002" s="534"/>
      <c r="R1002" s="534"/>
      <c r="S1002" s="534"/>
      <c r="T1002" s="534"/>
      <c r="U1002" s="534"/>
      <c r="V1002" s="534"/>
      <c r="W1002" s="534"/>
      <c r="X1002" s="534"/>
      <c r="Y1002" s="534"/>
      <c r="Z1002" s="534"/>
      <c r="AA1002" s="534"/>
      <c r="AB1002" s="535"/>
      <c r="AC1002" s="533">
        <v>2.4</v>
      </c>
      <c r="AD1002" s="534">
        <v>2.4</v>
      </c>
      <c r="AE1002" s="534">
        <v>2.4</v>
      </c>
      <c r="AF1002" s="534">
        <v>2.4</v>
      </c>
      <c r="AG1002" s="534">
        <v>2.4</v>
      </c>
      <c r="AH1002" s="534">
        <v>2.4</v>
      </c>
      <c r="AI1002" s="534">
        <v>2.4</v>
      </c>
      <c r="AJ1002" s="534">
        <v>2.4</v>
      </c>
      <c r="AK1002" s="534">
        <v>2.4</v>
      </c>
      <c r="AL1002" s="534">
        <v>2.4</v>
      </c>
      <c r="AM1002" s="534">
        <v>2.4</v>
      </c>
      <c r="AN1002" s="534">
        <v>2.4</v>
      </c>
      <c r="AO1002" s="534">
        <v>2.4</v>
      </c>
      <c r="AP1002" s="535">
        <v>2.4</v>
      </c>
      <c r="AQ1002" s="485" t="s">
        <v>1051</v>
      </c>
      <c r="AR1002" s="485"/>
      <c r="AS1002" s="485"/>
      <c r="AT1002" s="485"/>
      <c r="AU1002" s="485"/>
      <c r="AV1002" s="485"/>
      <c r="AW1002" s="485"/>
      <c r="AX1002" s="485"/>
      <c r="AY1002" s="485"/>
      <c r="AZ1002" s="485"/>
      <c r="BA1002" s="485"/>
      <c r="BB1002" s="485"/>
      <c r="BC1002" s="485"/>
      <c r="BD1002" s="485"/>
      <c r="BE1002" s="485"/>
      <c r="BF1002" s="485"/>
      <c r="BG1002" s="485"/>
      <c r="BH1002" s="485"/>
      <c r="BI1002" s="485"/>
      <c r="BJ1002" s="485"/>
      <c r="BK1002" s="485"/>
      <c r="BL1002" s="485"/>
      <c r="BM1002" s="485"/>
      <c r="BN1002" s="485"/>
      <c r="BO1002" s="485"/>
      <c r="BP1002" s="485"/>
      <c r="BQ1002" s="485"/>
      <c r="BR1002" s="485"/>
      <c r="BS1002" s="485"/>
      <c r="BT1002" s="485"/>
      <c r="BU1002" s="485"/>
      <c r="BV1002" s="485"/>
      <c r="BW1002" s="485"/>
      <c r="BX1002" s="485"/>
      <c r="BY1002" s="485"/>
      <c r="BZ1002" s="485"/>
      <c r="CA1002" s="485">
        <v>270</v>
      </c>
      <c r="CB1002" s="485"/>
      <c r="CC1002" s="485"/>
      <c r="CD1002" s="485"/>
      <c r="CE1002" s="485"/>
      <c r="CF1002" s="485"/>
      <c r="CG1002" s="485"/>
      <c r="CH1002" s="485"/>
      <c r="CI1002" s="485"/>
      <c r="CJ1002" s="6"/>
    </row>
    <row r="1003" spans="4:88" ht="14.25" customHeight="1" x14ac:dyDescent="0.35">
      <c r="D1003" s="847" t="s">
        <v>603</v>
      </c>
      <c r="E1003" s="847"/>
      <c r="F1003" s="847"/>
      <c r="G1003" s="847"/>
      <c r="H1003" s="847"/>
      <c r="I1003" s="847"/>
      <c r="J1003" s="847"/>
      <c r="K1003" s="847"/>
      <c r="L1003" s="847"/>
      <c r="M1003" s="847"/>
      <c r="N1003" s="847"/>
      <c r="O1003" s="847"/>
      <c r="P1003" s="847"/>
      <c r="Q1003" s="847"/>
      <c r="R1003" s="847"/>
      <c r="S1003" s="847"/>
      <c r="T1003" s="847"/>
      <c r="U1003" s="847"/>
      <c r="V1003" s="847"/>
      <c r="W1003" s="847"/>
      <c r="X1003" s="847"/>
      <c r="Y1003" s="847"/>
      <c r="Z1003" s="847"/>
      <c r="AA1003" s="847"/>
      <c r="AB1003" s="847"/>
      <c r="AC1003" s="91"/>
      <c r="AD1003" s="91"/>
      <c r="AE1003" s="91"/>
      <c r="AF1003" s="91"/>
      <c r="AG1003" s="91"/>
      <c r="AH1003" s="91"/>
      <c r="AI1003" s="91"/>
      <c r="AJ1003" s="91"/>
      <c r="AK1003" s="91"/>
      <c r="AL1003" s="91"/>
      <c r="AM1003" s="91"/>
      <c r="AN1003" s="91"/>
      <c r="AO1003" s="91"/>
      <c r="AP1003" s="91"/>
      <c r="AR1003" s="127"/>
      <c r="AS1003" s="127"/>
      <c r="AT1003" s="127"/>
      <c r="AU1003" s="127"/>
      <c r="AV1003" s="127"/>
      <c r="AW1003" s="127"/>
      <c r="AX1003" s="127"/>
      <c r="AY1003" s="127"/>
      <c r="AZ1003" s="127"/>
      <c r="BA1003" s="127"/>
      <c r="BB1003" s="127"/>
      <c r="BC1003" s="127"/>
      <c r="BD1003" s="127"/>
      <c r="BE1003" s="127"/>
      <c r="BF1003" s="127"/>
      <c r="BG1003" s="127"/>
      <c r="BH1003" s="127"/>
      <c r="BI1003" s="127"/>
      <c r="BJ1003" s="127"/>
      <c r="BK1003" s="127"/>
      <c r="BL1003" s="127"/>
      <c r="BM1003" s="127"/>
      <c r="BN1003" s="127"/>
      <c r="BO1003" s="127"/>
      <c r="BP1003" s="127"/>
      <c r="BQ1003" s="127"/>
      <c r="BR1003" s="127"/>
      <c r="BS1003" s="127"/>
      <c r="BT1003" s="127"/>
      <c r="BU1003" s="127"/>
      <c r="BV1003" s="127"/>
      <c r="BW1003" s="127"/>
      <c r="BX1003" s="127"/>
      <c r="BY1003" s="127"/>
      <c r="BZ1003" s="127"/>
      <c r="CA1003" s="127"/>
      <c r="CB1003" s="127"/>
      <c r="CC1003" s="127"/>
      <c r="CD1003" s="127"/>
      <c r="CE1003" s="127"/>
      <c r="CF1003" s="127"/>
      <c r="CG1003" s="127"/>
      <c r="CH1003" s="127"/>
    </row>
    <row r="1004" spans="4:88" ht="14.25" customHeight="1" x14ac:dyDescent="0.35"/>
    <row r="1005" spans="4:88" ht="14.25" customHeight="1" x14ac:dyDescent="0.35">
      <c r="D1005" s="298" t="s">
        <v>872</v>
      </c>
      <c r="E1005" s="298"/>
      <c r="F1005" s="298"/>
      <c r="G1005" s="298"/>
      <c r="H1005" s="298"/>
      <c r="I1005" s="298"/>
      <c r="J1005" s="298"/>
      <c r="K1005" s="298"/>
      <c r="L1005" s="298"/>
      <c r="M1005" s="298"/>
      <c r="N1005" s="298"/>
      <c r="O1005" s="298"/>
      <c r="P1005" s="298"/>
      <c r="Q1005" s="298"/>
      <c r="R1005" s="298"/>
      <c r="S1005" s="298"/>
      <c r="T1005" s="298"/>
      <c r="U1005" s="298"/>
      <c r="V1005" s="298"/>
      <c r="W1005" s="298"/>
      <c r="X1005" s="298"/>
      <c r="Y1005" s="298"/>
      <c r="Z1005" s="298"/>
      <c r="AA1005" s="298"/>
      <c r="AB1005" s="298"/>
      <c r="AC1005" s="298"/>
      <c r="AD1005" s="298"/>
      <c r="AE1005" s="298"/>
      <c r="AF1005" s="298"/>
      <c r="AG1005" s="298"/>
      <c r="AH1005" s="298"/>
      <c r="AI1005" s="298"/>
      <c r="AJ1005" s="298"/>
      <c r="AK1005" s="298"/>
      <c r="AL1005" s="298"/>
      <c r="AM1005" s="298"/>
      <c r="AN1005" s="298"/>
      <c r="AO1005" s="298"/>
      <c r="AP1005" s="298"/>
      <c r="AQ1005" s="298"/>
      <c r="AR1005" s="298"/>
      <c r="AS1005" s="298"/>
      <c r="AT1005" s="298"/>
      <c r="AU1005" s="298"/>
      <c r="AV1005" s="298"/>
      <c r="AW1005" s="298"/>
      <c r="AX1005" s="298"/>
      <c r="AY1005" s="298"/>
      <c r="AZ1005" s="298"/>
      <c r="BA1005" s="298"/>
      <c r="BB1005" s="298"/>
      <c r="BC1005" s="298"/>
      <c r="BD1005" s="298"/>
      <c r="BE1005" s="298"/>
      <c r="BF1005" s="298"/>
      <c r="BG1005" s="298"/>
      <c r="BH1005" s="298"/>
      <c r="BI1005" s="298"/>
      <c r="BJ1005" s="298"/>
      <c r="BK1005" s="298"/>
      <c r="BL1005" s="298"/>
      <c r="BM1005" s="298"/>
      <c r="BN1005" s="298"/>
      <c r="BO1005" s="298"/>
      <c r="BP1005" s="298"/>
      <c r="BQ1005" s="298"/>
      <c r="BR1005" s="298"/>
      <c r="BS1005" s="298"/>
      <c r="BT1005" s="298"/>
      <c r="BU1005" s="298"/>
      <c r="BV1005" s="298"/>
      <c r="BW1005" s="298"/>
      <c r="BX1005" s="298"/>
      <c r="BY1005" s="298"/>
      <c r="BZ1005" s="298"/>
      <c r="CA1005" s="298"/>
      <c r="CB1005" s="298"/>
      <c r="CC1005" s="298"/>
      <c r="CD1005" s="298"/>
      <c r="CE1005" s="298"/>
      <c r="CF1005" s="298"/>
      <c r="CG1005" s="298"/>
      <c r="CH1005" s="298"/>
      <c r="CI1005" s="298"/>
      <c r="CJ1005" s="298"/>
    </row>
    <row r="1006" spans="4:88" ht="14.25" customHeight="1" x14ac:dyDescent="0.35">
      <c r="D1006" s="299"/>
      <c r="E1006" s="299"/>
      <c r="F1006" s="299"/>
      <c r="G1006" s="299"/>
      <c r="H1006" s="299"/>
      <c r="I1006" s="299"/>
      <c r="J1006" s="299"/>
      <c r="K1006" s="299"/>
      <c r="L1006" s="299"/>
      <c r="M1006" s="299"/>
      <c r="N1006" s="299"/>
      <c r="O1006" s="299"/>
      <c r="P1006" s="299"/>
      <c r="Q1006" s="299"/>
      <c r="R1006" s="299"/>
      <c r="S1006" s="299"/>
      <c r="T1006" s="299"/>
      <c r="U1006" s="299"/>
      <c r="V1006" s="299"/>
      <c r="W1006" s="299"/>
      <c r="X1006" s="299"/>
      <c r="Y1006" s="299"/>
      <c r="Z1006" s="299"/>
      <c r="AA1006" s="299"/>
      <c r="AB1006" s="299"/>
      <c r="AC1006" s="299"/>
      <c r="AD1006" s="299"/>
      <c r="AE1006" s="299"/>
      <c r="AF1006" s="299"/>
      <c r="AG1006" s="299"/>
      <c r="AH1006" s="299"/>
      <c r="AI1006" s="299"/>
      <c r="AJ1006" s="299"/>
      <c r="AK1006" s="299"/>
      <c r="AL1006" s="299"/>
      <c r="AM1006" s="299"/>
      <c r="AN1006" s="299"/>
      <c r="AO1006" s="299"/>
      <c r="AP1006" s="299"/>
      <c r="AQ1006" s="299"/>
      <c r="AR1006" s="299"/>
      <c r="AS1006" s="299"/>
      <c r="AT1006" s="299"/>
      <c r="AU1006" s="299"/>
      <c r="AV1006" s="299"/>
      <c r="AW1006" s="299"/>
      <c r="AX1006" s="299"/>
      <c r="AY1006" s="299"/>
      <c r="AZ1006" s="299"/>
      <c r="BA1006" s="299"/>
      <c r="BB1006" s="299"/>
      <c r="BC1006" s="299"/>
      <c r="BD1006" s="299"/>
      <c r="BE1006" s="299"/>
      <c r="BF1006" s="299"/>
      <c r="BG1006" s="299"/>
      <c r="BH1006" s="299"/>
      <c r="BI1006" s="299"/>
      <c r="BJ1006" s="299"/>
      <c r="BK1006" s="299"/>
      <c r="BL1006" s="299"/>
      <c r="BM1006" s="299"/>
      <c r="BN1006" s="299"/>
      <c r="BO1006" s="299"/>
      <c r="BP1006" s="299"/>
      <c r="BQ1006" s="299"/>
      <c r="BR1006" s="299"/>
      <c r="BS1006" s="299"/>
      <c r="BT1006" s="299"/>
      <c r="BU1006" s="299"/>
      <c r="BV1006" s="299"/>
      <c r="BW1006" s="299"/>
      <c r="BX1006" s="299"/>
      <c r="BY1006" s="299"/>
      <c r="BZ1006" s="299"/>
      <c r="CA1006" s="299"/>
      <c r="CB1006" s="299"/>
      <c r="CC1006" s="299"/>
      <c r="CD1006" s="299"/>
      <c r="CE1006" s="299"/>
      <c r="CF1006" s="299"/>
      <c r="CG1006" s="299"/>
      <c r="CH1006" s="299"/>
      <c r="CI1006" s="299"/>
      <c r="CJ1006" s="299"/>
    </row>
    <row r="1007" spans="4:88" ht="14.25" customHeight="1" x14ac:dyDescent="0.35">
      <c r="D1007" s="284" t="s">
        <v>451</v>
      </c>
      <c r="E1007" s="285"/>
      <c r="F1007" s="285"/>
      <c r="G1007" s="285"/>
      <c r="H1007" s="285"/>
      <c r="I1007" s="285"/>
      <c r="J1007" s="285"/>
      <c r="K1007" s="285"/>
      <c r="L1007" s="285"/>
      <c r="M1007" s="285"/>
      <c r="N1007" s="285"/>
      <c r="O1007" s="285"/>
      <c r="P1007" s="285"/>
      <c r="Q1007" s="285"/>
      <c r="R1007" s="285"/>
      <c r="S1007" s="285"/>
      <c r="T1007" s="285"/>
      <c r="U1007" s="285"/>
      <c r="V1007" s="285"/>
      <c r="W1007" s="285"/>
      <c r="X1007" s="285"/>
      <c r="Y1007" s="285"/>
      <c r="Z1007" s="285"/>
      <c r="AA1007" s="285"/>
      <c r="AB1007" s="285"/>
      <c r="AC1007" s="285"/>
      <c r="AD1007" s="285"/>
      <c r="AE1007" s="285"/>
      <c r="AF1007" s="285"/>
      <c r="AG1007" s="285"/>
      <c r="AH1007" s="285"/>
      <c r="AI1007" s="285"/>
      <c r="AJ1007" s="285"/>
      <c r="AK1007" s="285"/>
      <c r="AL1007" s="285"/>
      <c r="AM1007" s="285"/>
      <c r="AN1007" s="286"/>
      <c r="AO1007" s="284" t="s">
        <v>452</v>
      </c>
      <c r="AP1007" s="285"/>
      <c r="AQ1007" s="285"/>
      <c r="AR1007" s="285"/>
      <c r="AS1007" s="285"/>
      <c r="AT1007" s="285"/>
      <c r="AU1007" s="285"/>
      <c r="AV1007" s="285"/>
      <c r="AW1007" s="285"/>
      <c r="AX1007" s="285"/>
      <c r="AY1007" s="285"/>
      <c r="AZ1007" s="285"/>
      <c r="BA1007" s="285"/>
      <c r="BB1007" s="285"/>
      <c r="BC1007" s="285"/>
      <c r="BD1007" s="285"/>
      <c r="BE1007" s="285"/>
      <c r="BF1007" s="285"/>
      <c r="BG1007" s="286"/>
      <c r="BH1007" s="476" t="s">
        <v>453</v>
      </c>
      <c r="BI1007" s="476"/>
      <c r="BJ1007" s="476"/>
      <c r="BK1007" s="476"/>
      <c r="BL1007" s="476"/>
      <c r="BM1007" s="476"/>
      <c r="BN1007" s="476"/>
      <c r="BO1007" s="476"/>
      <c r="BP1007" s="476"/>
      <c r="BQ1007" s="476"/>
      <c r="BR1007" s="476"/>
      <c r="BS1007" s="476"/>
      <c r="BT1007" s="476"/>
      <c r="BU1007" s="476"/>
      <c r="BV1007" s="476"/>
      <c r="BW1007" s="476"/>
      <c r="BX1007" s="476"/>
      <c r="BY1007" s="476"/>
      <c r="BZ1007" s="476"/>
      <c r="CA1007" s="476"/>
      <c r="CB1007" s="476"/>
      <c r="CC1007" s="476"/>
      <c r="CD1007" s="476"/>
      <c r="CE1007" s="476"/>
      <c r="CF1007" s="476"/>
      <c r="CG1007" s="476"/>
      <c r="CH1007" s="476"/>
      <c r="CI1007" s="476"/>
      <c r="CJ1007" s="476"/>
    </row>
    <row r="1008" spans="4:88" ht="14.25" customHeight="1" x14ac:dyDescent="0.35">
      <c r="D1008" s="287"/>
      <c r="E1008" s="288"/>
      <c r="F1008" s="288"/>
      <c r="G1008" s="288"/>
      <c r="H1008" s="288"/>
      <c r="I1008" s="288"/>
      <c r="J1008" s="288"/>
      <c r="K1008" s="288"/>
      <c r="L1008" s="288"/>
      <c r="M1008" s="288"/>
      <c r="N1008" s="288"/>
      <c r="O1008" s="288"/>
      <c r="P1008" s="288"/>
      <c r="Q1008" s="288"/>
      <c r="R1008" s="288"/>
      <c r="S1008" s="288"/>
      <c r="T1008" s="288"/>
      <c r="U1008" s="288"/>
      <c r="V1008" s="288"/>
      <c r="W1008" s="288"/>
      <c r="X1008" s="288"/>
      <c r="Y1008" s="288"/>
      <c r="Z1008" s="288"/>
      <c r="AA1008" s="288"/>
      <c r="AB1008" s="288"/>
      <c r="AC1008" s="288"/>
      <c r="AD1008" s="288"/>
      <c r="AE1008" s="288"/>
      <c r="AF1008" s="288"/>
      <c r="AG1008" s="288"/>
      <c r="AH1008" s="288"/>
      <c r="AI1008" s="288"/>
      <c r="AJ1008" s="288"/>
      <c r="AK1008" s="288"/>
      <c r="AL1008" s="288"/>
      <c r="AM1008" s="288"/>
      <c r="AN1008" s="289"/>
      <c r="AO1008" s="287"/>
      <c r="AP1008" s="288"/>
      <c r="AQ1008" s="288"/>
      <c r="AR1008" s="288"/>
      <c r="AS1008" s="288"/>
      <c r="AT1008" s="288"/>
      <c r="AU1008" s="288"/>
      <c r="AV1008" s="288"/>
      <c r="AW1008" s="288"/>
      <c r="AX1008" s="288"/>
      <c r="AY1008" s="288"/>
      <c r="AZ1008" s="288"/>
      <c r="BA1008" s="288"/>
      <c r="BB1008" s="288"/>
      <c r="BC1008" s="288"/>
      <c r="BD1008" s="288"/>
      <c r="BE1008" s="288"/>
      <c r="BF1008" s="288"/>
      <c r="BG1008" s="289"/>
      <c r="BH1008" s="476" t="s">
        <v>454</v>
      </c>
      <c r="BI1008" s="476"/>
      <c r="BJ1008" s="476"/>
      <c r="BK1008" s="476"/>
      <c r="BL1008" s="476"/>
      <c r="BM1008" s="476"/>
      <c r="BN1008" s="476"/>
      <c r="BO1008" s="476"/>
      <c r="BP1008" s="476"/>
      <c r="BQ1008" s="476"/>
      <c r="BR1008" s="476"/>
      <c r="BS1008" s="476"/>
      <c r="BT1008" s="476"/>
      <c r="BU1008" s="476"/>
      <c r="BV1008" s="476"/>
      <c r="BW1008" s="476" t="s">
        <v>455</v>
      </c>
      <c r="BX1008" s="476"/>
      <c r="BY1008" s="476"/>
      <c r="BZ1008" s="476"/>
      <c r="CA1008" s="476"/>
      <c r="CB1008" s="476"/>
      <c r="CC1008" s="476"/>
      <c r="CD1008" s="476"/>
      <c r="CE1008" s="476"/>
      <c r="CF1008" s="476"/>
      <c r="CG1008" s="476"/>
      <c r="CH1008" s="476"/>
      <c r="CI1008" s="476"/>
      <c r="CJ1008" s="476"/>
    </row>
    <row r="1009" spans="4:88" ht="14.25" customHeight="1" x14ac:dyDescent="0.35">
      <c r="D1009" s="424" t="s">
        <v>1053</v>
      </c>
      <c r="E1009" s="425"/>
      <c r="F1009" s="425"/>
      <c r="G1009" s="425"/>
      <c r="H1009" s="425"/>
      <c r="I1009" s="425"/>
      <c r="J1009" s="425"/>
      <c r="K1009" s="425"/>
      <c r="L1009" s="425"/>
      <c r="M1009" s="425"/>
      <c r="N1009" s="425"/>
      <c r="O1009" s="425"/>
      <c r="P1009" s="425"/>
      <c r="Q1009" s="425"/>
      <c r="R1009" s="425"/>
      <c r="S1009" s="425"/>
      <c r="T1009" s="425"/>
      <c r="U1009" s="425"/>
      <c r="V1009" s="425"/>
      <c r="W1009" s="425"/>
      <c r="X1009" s="425"/>
      <c r="Y1009" s="425"/>
      <c r="Z1009" s="425"/>
      <c r="AA1009" s="425"/>
      <c r="AB1009" s="425"/>
      <c r="AC1009" s="425"/>
      <c r="AD1009" s="425"/>
      <c r="AE1009" s="425"/>
      <c r="AF1009" s="425"/>
      <c r="AG1009" s="425"/>
      <c r="AH1009" s="425"/>
      <c r="AI1009" s="425"/>
      <c r="AJ1009" s="425"/>
      <c r="AK1009" s="425"/>
      <c r="AL1009" s="425"/>
      <c r="AM1009" s="425"/>
      <c r="AN1009" s="426"/>
      <c r="AO1009" s="472" t="s">
        <v>1052</v>
      </c>
      <c r="AP1009" s="435"/>
      <c r="AQ1009" s="435"/>
      <c r="AR1009" s="435"/>
      <c r="AS1009" s="435"/>
      <c r="AT1009" s="435"/>
      <c r="AU1009" s="435"/>
      <c r="AV1009" s="435"/>
      <c r="AW1009" s="435"/>
      <c r="AX1009" s="435"/>
      <c r="AY1009" s="435"/>
      <c r="AZ1009" s="435"/>
      <c r="BA1009" s="435"/>
      <c r="BB1009" s="435"/>
      <c r="BC1009" s="435"/>
      <c r="BD1009" s="435"/>
      <c r="BE1009" s="435"/>
      <c r="BF1009" s="435"/>
      <c r="BG1009" s="589"/>
      <c r="BH1009" s="452" t="s">
        <v>1056</v>
      </c>
      <c r="BI1009" s="452"/>
      <c r="BJ1009" s="452"/>
      <c r="BK1009" s="452"/>
      <c r="BL1009" s="452"/>
      <c r="BM1009" s="452"/>
      <c r="BN1009" s="452"/>
      <c r="BO1009" s="452"/>
      <c r="BP1009" s="452"/>
      <c r="BQ1009" s="452"/>
      <c r="BR1009" s="452"/>
      <c r="BS1009" s="452"/>
      <c r="BT1009" s="452"/>
      <c r="BU1009" s="452"/>
      <c r="BV1009" s="452"/>
      <c r="BW1009" s="537" t="s">
        <v>1056</v>
      </c>
      <c r="BX1009" s="537"/>
      <c r="BY1009" s="537"/>
      <c r="BZ1009" s="537"/>
      <c r="CA1009" s="537"/>
      <c r="CB1009" s="537"/>
      <c r="CC1009" s="537"/>
      <c r="CD1009" s="537"/>
      <c r="CE1009" s="537"/>
      <c r="CF1009" s="537"/>
      <c r="CG1009" s="537"/>
      <c r="CH1009" s="537"/>
      <c r="CI1009" s="537"/>
      <c r="CJ1009" s="538"/>
    </row>
    <row r="1010" spans="4:88" ht="14.25" customHeight="1" x14ac:dyDescent="0.35">
      <c r="D1010" s="424" t="s">
        <v>1054</v>
      </c>
      <c r="E1010" s="425"/>
      <c r="F1010" s="425"/>
      <c r="G1010" s="425"/>
      <c r="H1010" s="425"/>
      <c r="I1010" s="425"/>
      <c r="J1010" s="425"/>
      <c r="K1010" s="425"/>
      <c r="L1010" s="425"/>
      <c r="M1010" s="425"/>
      <c r="N1010" s="425"/>
      <c r="O1010" s="425"/>
      <c r="P1010" s="425"/>
      <c r="Q1010" s="425"/>
      <c r="R1010" s="425"/>
      <c r="S1010" s="425"/>
      <c r="T1010" s="425"/>
      <c r="U1010" s="425"/>
      <c r="V1010" s="425"/>
      <c r="W1010" s="425"/>
      <c r="X1010" s="425"/>
      <c r="Y1010" s="425"/>
      <c r="Z1010" s="425"/>
      <c r="AA1010" s="425"/>
      <c r="AB1010" s="425"/>
      <c r="AC1010" s="425"/>
      <c r="AD1010" s="425"/>
      <c r="AE1010" s="425"/>
      <c r="AF1010" s="425"/>
      <c r="AG1010" s="425"/>
      <c r="AH1010" s="425"/>
      <c r="AI1010" s="425"/>
      <c r="AJ1010" s="425"/>
      <c r="AK1010" s="425"/>
      <c r="AL1010" s="425"/>
      <c r="AM1010" s="425"/>
      <c r="AN1010" s="426"/>
      <c r="AO1010" s="472" t="s">
        <v>1055</v>
      </c>
      <c r="AP1010" s="435"/>
      <c r="AQ1010" s="435"/>
      <c r="AR1010" s="435"/>
      <c r="AS1010" s="435"/>
      <c r="AT1010" s="435"/>
      <c r="AU1010" s="435"/>
      <c r="AV1010" s="435"/>
      <c r="AW1010" s="435"/>
      <c r="AX1010" s="435"/>
      <c r="AY1010" s="435"/>
      <c r="AZ1010" s="435"/>
      <c r="BA1010" s="435"/>
      <c r="BB1010" s="435"/>
      <c r="BC1010" s="435"/>
      <c r="BD1010" s="435"/>
      <c r="BE1010" s="435"/>
      <c r="BF1010" s="435"/>
      <c r="BG1010" s="589"/>
      <c r="BH1010" s="452" t="s">
        <v>1056</v>
      </c>
      <c r="BI1010" s="452"/>
      <c r="BJ1010" s="452"/>
      <c r="BK1010" s="452"/>
      <c r="BL1010" s="452"/>
      <c r="BM1010" s="452"/>
      <c r="BN1010" s="452"/>
      <c r="BO1010" s="452"/>
      <c r="BP1010" s="452"/>
      <c r="BQ1010" s="452"/>
      <c r="BR1010" s="452"/>
      <c r="BS1010" s="452"/>
      <c r="BT1010" s="452"/>
      <c r="BU1010" s="452"/>
      <c r="BV1010" s="452"/>
      <c r="BW1010" s="537" t="s">
        <v>1056</v>
      </c>
      <c r="BX1010" s="537"/>
      <c r="BY1010" s="537"/>
      <c r="BZ1010" s="537"/>
      <c r="CA1010" s="537"/>
      <c r="CB1010" s="537"/>
      <c r="CC1010" s="537"/>
      <c r="CD1010" s="537"/>
      <c r="CE1010" s="537"/>
      <c r="CF1010" s="537"/>
      <c r="CG1010" s="537"/>
      <c r="CH1010" s="537"/>
      <c r="CI1010" s="537"/>
      <c r="CJ1010" s="538"/>
    </row>
    <row r="1011" spans="4:88" ht="14.25" customHeight="1" x14ac:dyDescent="0.35">
      <c r="D1011" s="424" t="s">
        <v>1057</v>
      </c>
      <c r="E1011" s="425"/>
      <c r="F1011" s="425"/>
      <c r="G1011" s="425"/>
      <c r="H1011" s="425"/>
      <c r="I1011" s="425"/>
      <c r="J1011" s="425"/>
      <c r="K1011" s="425"/>
      <c r="L1011" s="425"/>
      <c r="M1011" s="425"/>
      <c r="N1011" s="425"/>
      <c r="O1011" s="425"/>
      <c r="P1011" s="425"/>
      <c r="Q1011" s="425"/>
      <c r="R1011" s="425"/>
      <c r="S1011" s="425"/>
      <c r="T1011" s="425"/>
      <c r="U1011" s="425"/>
      <c r="V1011" s="425"/>
      <c r="W1011" s="425"/>
      <c r="X1011" s="425"/>
      <c r="Y1011" s="425"/>
      <c r="Z1011" s="425"/>
      <c r="AA1011" s="425"/>
      <c r="AB1011" s="425"/>
      <c r="AC1011" s="425"/>
      <c r="AD1011" s="425"/>
      <c r="AE1011" s="425"/>
      <c r="AF1011" s="425"/>
      <c r="AG1011" s="425"/>
      <c r="AH1011" s="425"/>
      <c r="AI1011" s="425"/>
      <c r="AJ1011" s="425"/>
      <c r="AK1011" s="425"/>
      <c r="AL1011" s="425"/>
      <c r="AM1011" s="425"/>
      <c r="AN1011" s="426"/>
      <c r="AO1011" s="472" t="s">
        <v>1058</v>
      </c>
      <c r="AP1011" s="435"/>
      <c r="AQ1011" s="435"/>
      <c r="AR1011" s="435"/>
      <c r="AS1011" s="435"/>
      <c r="AT1011" s="435"/>
      <c r="AU1011" s="435"/>
      <c r="AV1011" s="435"/>
      <c r="AW1011" s="435"/>
      <c r="AX1011" s="435"/>
      <c r="AY1011" s="435"/>
      <c r="AZ1011" s="435"/>
      <c r="BA1011" s="435"/>
      <c r="BB1011" s="435"/>
      <c r="BC1011" s="435"/>
      <c r="BD1011" s="435"/>
      <c r="BE1011" s="435"/>
      <c r="BF1011" s="435"/>
      <c r="BG1011" s="589"/>
      <c r="BH1011" s="452" t="s">
        <v>1056</v>
      </c>
      <c r="BI1011" s="452"/>
      <c r="BJ1011" s="452"/>
      <c r="BK1011" s="452"/>
      <c r="BL1011" s="452"/>
      <c r="BM1011" s="452"/>
      <c r="BN1011" s="452"/>
      <c r="BO1011" s="452"/>
      <c r="BP1011" s="452"/>
      <c r="BQ1011" s="452"/>
      <c r="BR1011" s="452"/>
      <c r="BS1011" s="452"/>
      <c r="BT1011" s="452"/>
      <c r="BU1011" s="452"/>
      <c r="BV1011" s="452"/>
      <c r="BW1011" s="537" t="s">
        <v>1056</v>
      </c>
      <c r="BX1011" s="537"/>
      <c r="BY1011" s="537"/>
      <c r="BZ1011" s="537"/>
      <c r="CA1011" s="537"/>
      <c r="CB1011" s="537"/>
      <c r="CC1011" s="537"/>
      <c r="CD1011" s="537"/>
      <c r="CE1011" s="537"/>
      <c r="CF1011" s="537"/>
      <c r="CG1011" s="537"/>
      <c r="CH1011" s="537"/>
      <c r="CI1011" s="537"/>
      <c r="CJ1011" s="538"/>
    </row>
    <row r="1012" spans="4:88" ht="14.25" customHeight="1" x14ac:dyDescent="0.35">
      <c r="D1012" s="279"/>
      <c r="E1012" s="280"/>
      <c r="F1012" s="280"/>
      <c r="G1012" s="280"/>
      <c r="H1012" s="280"/>
      <c r="I1012" s="280"/>
      <c r="J1012" s="280"/>
      <c r="K1012" s="280"/>
      <c r="L1012" s="280"/>
      <c r="M1012" s="280"/>
      <c r="N1012" s="280"/>
      <c r="O1012" s="280"/>
      <c r="P1012" s="280"/>
      <c r="Q1012" s="280"/>
      <c r="R1012" s="280"/>
      <c r="S1012" s="280"/>
      <c r="T1012" s="280"/>
      <c r="U1012" s="280"/>
      <c r="V1012" s="280"/>
      <c r="W1012" s="280"/>
      <c r="X1012" s="280"/>
      <c r="Y1012" s="280"/>
      <c r="Z1012" s="280"/>
      <c r="AA1012" s="280"/>
      <c r="AB1012" s="280"/>
      <c r="AC1012" s="280"/>
      <c r="AD1012" s="280"/>
      <c r="AE1012" s="280"/>
      <c r="AF1012" s="280"/>
      <c r="AG1012" s="280"/>
      <c r="AH1012" s="280"/>
      <c r="AI1012" s="280"/>
      <c r="AJ1012" s="280"/>
      <c r="AK1012" s="280"/>
      <c r="AL1012" s="280"/>
      <c r="AM1012" s="280"/>
      <c r="AN1012" s="281"/>
      <c r="AO1012" s="277"/>
      <c r="AP1012" s="291"/>
      <c r="AQ1012" s="291"/>
      <c r="AR1012" s="291"/>
      <c r="AS1012" s="291"/>
      <c r="AT1012" s="291"/>
      <c r="AU1012" s="291"/>
      <c r="AV1012" s="291"/>
      <c r="AW1012" s="291"/>
      <c r="AX1012" s="291"/>
      <c r="AY1012" s="291"/>
      <c r="AZ1012" s="291"/>
      <c r="BA1012" s="291"/>
      <c r="BB1012" s="291"/>
      <c r="BC1012" s="291"/>
      <c r="BD1012" s="291"/>
      <c r="BE1012" s="291"/>
      <c r="BF1012" s="291"/>
      <c r="BG1012" s="295"/>
      <c r="BH1012" s="452"/>
      <c r="BI1012" s="452"/>
      <c r="BJ1012" s="452"/>
      <c r="BK1012" s="452"/>
      <c r="BL1012" s="452"/>
      <c r="BM1012" s="452"/>
      <c r="BN1012" s="452"/>
      <c r="BO1012" s="452"/>
      <c r="BP1012" s="452"/>
      <c r="BQ1012" s="452"/>
      <c r="BR1012" s="452"/>
      <c r="BS1012" s="452"/>
      <c r="BT1012" s="452"/>
      <c r="BU1012" s="452"/>
      <c r="BV1012" s="452"/>
      <c r="BW1012" s="537"/>
      <c r="BX1012" s="537"/>
      <c r="BY1012" s="537"/>
      <c r="BZ1012" s="537"/>
      <c r="CA1012" s="537"/>
      <c r="CB1012" s="537"/>
      <c r="CC1012" s="537"/>
      <c r="CD1012" s="537"/>
      <c r="CE1012" s="537"/>
      <c r="CF1012" s="537"/>
      <c r="CG1012" s="537"/>
      <c r="CH1012" s="537"/>
      <c r="CI1012" s="537"/>
      <c r="CJ1012" s="538"/>
    </row>
    <row r="1013" spans="4:88" ht="14.25" customHeight="1" x14ac:dyDescent="0.35">
      <c r="D1013" s="279"/>
      <c r="E1013" s="280"/>
      <c r="F1013" s="280"/>
      <c r="G1013" s="280"/>
      <c r="H1013" s="280"/>
      <c r="I1013" s="280"/>
      <c r="J1013" s="280"/>
      <c r="K1013" s="280"/>
      <c r="L1013" s="280"/>
      <c r="M1013" s="280"/>
      <c r="N1013" s="280"/>
      <c r="O1013" s="280"/>
      <c r="P1013" s="280"/>
      <c r="Q1013" s="280"/>
      <c r="R1013" s="280"/>
      <c r="S1013" s="280"/>
      <c r="T1013" s="280"/>
      <c r="U1013" s="280"/>
      <c r="V1013" s="280"/>
      <c r="W1013" s="280"/>
      <c r="X1013" s="280"/>
      <c r="Y1013" s="280"/>
      <c r="Z1013" s="280"/>
      <c r="AA1013" s="280"/>
      <c r="AB1013" s="280"/>
      <c r="AC1013" s="280"/>
      <c r="AD1013" s="280"/>
      <c r="AE1013" s="280"/>
      <c r="AF1013" s="280"/>
      <c r="AG1013" s="280"/>
      <c r="AH1013" s="280"/>
      <c r="AI1013" s="280"/>
      <c r="AJ1013" s="280"/>
      <c r="AK1013" s="280"/>
      <c r="AL1013" s="280"/>
      <c r="AM1013" s="280"/>
      <c r="AN1013" s="281"/>
      <c r="AO1013" s="277"/>
      <c r="AP1013" s="291"/>
      <c r="AQ1013" s="291"/>
      <c r="AR1013" s="291"/>
      <c r="AS1013" s="291"/>
      <c r="AT1013" s="291"/>
      <c r="AU1013" s="291"/>
      <c r="AV1013" s="291"/>
      <c r="AW1013" s="291"/>
      <c r="AX1013" s="291"/>
      <c r="AY1013" s="291"/>
      <c r="AZ1013" s="291"/>
      <c r="BA1013" s="291"/>
      <c r="BB1013" s="291"/>
      <c r="BC1013" s="291"/>
      <c r="BD1013" s="291"/>
      <c r="BE1013" s="291"/>
      <c r="BF1013" s="291"/>
      <c r="BG1013" s="295"/>
      <c r="BH1013" s="452"/>
      <c r="BI1013" s="452"/>
      <c r="BJ1013" s="452"/>
      <c r="BK1013" s="452"/>
      <c r="BL1013" s="452"/>
      <c r="BM1013" s="452"/>
      <c r="BN1013" s="452"/>
      <c r="BO1013" s="452"/>
      <c r="BP1013" s="452"/>
      <c r="BQ1013" s="452"/>
      <c r="BR1013" s="452"/>
      <c r="BS1013" s="452"/>
      <c r="BT1013" s="452"/>
      <c r="BU1013" s="452"/>
      <c r="BV1013" s="452"/>
      <c r="BW1013" s="537"/>
      <c r="BX1013" s="537"/>
      <c r="BY1013" s="537"/>
      <c r="BZ1013" s="537"/>
      <c r="CA1013" s="537"/>
      <c r="CB1013" s="537"/>
      <c r="CC1013" s="537"/>
      <c r="CD1013" s="537"/>
      <c r="CE1013" s="537"/>
      <c r="CF1013" s="537"/>
      <c r="CG1013" s="537"/>
      <c r="CH1013" s="537"/>
      <c r="CI1013" s="537"/>
      <c r="CJ1013" s="538"/>
    </row>
    <row r="1014" spans="4:88" ht="14.25" customHeight="1" x14ac:dyDescent="0.35">
      <c r="D1014" s="95" t="s">
        <v>612</v>
      </c>
      <c r="E1014" s="95"/>
      <c r="F1014" s="95"/>
      <c r="G1014" s="95"/>
      <c r="H1014" s="95"/>
      <c r="I1014" s="95"/>
      <c r="J1014" s="95"/>
      <c r="K1014" s="95"/>
      <c r="L1014" s="95"/>
      <c r="M1014" s="95"/>
      <c r="N1014" s="95"/>
      <c r="O1014" s="95"/>
      <c r="P1014" s="95"/>
      <c r="Q1014" s="95"/>
      <c r="R1014" s="95"/>
      <c r="S1014" s="95"/>
      <c r="T1014" s="95"/>
      <c r="U1014" s="95"/>
      <c r="V1014" s="95" t="s">
        <v>626</v>
      </c>
      <c r="W1014" s="95"/>
      <c r="X1014" s="95"/>
      <c r="Y1014" s="95"/>
      <c r="Z1014" s="95"/>
      <c r="AA1014" s="95"/>
      <c r="AB1014" s="95"/>
      <c r="AC1014" s="95"/>
      <c r="AD1014" s="95"/>
      <c r="AE1014" s="95"/>
      <c r="AF1014" s="95"/>
      <c r="AG1014" s="95"/>
      <c r="AH1014" s="95"/>
      <c r="AI1014" s="95"/>
      <c r="AJ1014" s="95"/>
      <c r="AK1014" s="95"/>
      <c r="AL1014" s="95"/>
      <c r="AM1014" s="95"/>
      <c r="AN1014" s="95"/>
      <c r="AO1014" s="95"/>
      <c r="AP1014" s="95"/>
      <c r="AQ1014" s="95"/>
      <c r="AR1014" s="95"/>
      <c r="AS1014" s="95"/>
      <c r="AT1014" s="95"/>
      <c r="AU1014" s="95"/>
      <c r="AV1014" s="95"/>
      <c r="AW1014" s="95"/>
      <c r="AX1014" s="95"/>
      <c r="AY1014" s="95"/>
      <c r="AZ1014" s="95"/>
      <c r="BA1014" s="95"/>
      <c r="BB1014" s="95"/>
      <c r="BC1014" s="95"/>
      <c r="BD1014" s="95"/>
      <c r="BE1014" s="95"/>
      <c r="BF1014" s="95"/>
      <c r="BG1014" s="95"/>
      <c r="BH1014" s="95"/>
      <c r="BI1014" s="95"/>
      <c r="BJ1014" s="95"/>
      <c r="BK1014" s="95"/>
      <c r="BL1014" s="95"/>
      <c r="BM1014" s="95"/>
      <c r="BN1014" s="95"/>
      <c r="BO1014" s="95"/>
      <c r="BP1014" s="95"/>
      <c r="BQ1014" s="95"/>
      <c r="BR1014" s="95"/>
      <c r="BS1014" s="95"/>
      <c r="BT1014" s="95"/>
      <c r="BU1014" s="95"/>
      <c r="BV1014" s="95"/>
      <c r="BW1014" s="95"/>
      <c r="BX1014" s="95"/>
      <c r="BY1014" s="95"/>
      <c r="BZ1014" s="95"/>
      <c r="CA1014" s="95"/>
      <c r="CB1014" s="95"/>
      <c r="CC1014" s="95"/>
      <c r="CD1014" s="95"/>
      <c r="CE1014" s="95"/>
      <c r="CF1014" s="95"/>
      <c r="CG1014" s="95"/>
      <c r="CH1014" s="95"/>
      <c r="CI1014" s="95"/>
      <c r="CJ1014" s="95"/>
    </row>
    <row r="1015" spans="4:88" ht="14.25" customHeight="1" x14ac:dyDescent="0.35"/>
    <row r="1016" spans="4:88" ht="14.25" customHeight="1" x14ac:dyDescent="0.35">
      <c r="D1016" s="293" t="s">
        <v>625</v>
      </c>
      <c r="E1016" s="293"/>
      <c r="F1016" s="293"/>
      <c r="G1016" s="293"/>
      <c r="H1016" s="293"/>
      <c r="I1016" s="293"/>
      <c r="J1016" s="293"/>
      <c r="K1016" s="293"/>
      <c r="L1016" s="293"/>
      <c r="M1016" s="293"/>
      <c r="N1016" s="293"/>
      <c r="O1016" s="293"/>
      <c r="P1016" s="293"/>
      <c r="Q1016" s="293"/>
      <c r="R1016" s="293"/>
      <c r="S1016" s="293"/>
      <c r="T1016" s="293"/>
      <c r="U1016" s="293"/>
      <c r="V1016" s="293"/>
      <c r="W1016" s="293"/>
      <c r="X1016" s="293"/>
      <c r="Y1016" s="293"/>
      <c r="Z1016" s="293"/>
      <c r="AA1016" s="293"/>
      <c r="AB1016" s="293"/>
      <c r="AC1016" s="293"/>
      <c r="AD1016" s="293"/>
      <c r="AE1016" s="293"/>
      <c r="AF1016" s="293"/>
      <c r="AG1016" s="293"/>
      <c r="AH1016" s="293"/>
      <c r="AI1016" s="293"/>
      <c r="AJ1016" s="293"/>
      <c r="AK1016" s="293"/>
      <c r="AL1016" s="293"/>
      <c r="AM1016" s="293"/>
      <c r="AN1016" s="293"/>
      <c r="AO1016" s="293"/>
      <c r="AP1016" s="293"/>
      <c r="AR1016" s="530" t="s">
        <v>873</v>
      </c>
      <c r="AS1016" s="530"/>
      <c r="AT1016" s="530"/>
      <c r="AU1016" s="530"/>
      <c r="AV1016" s="530"/>
      <c r="AW1016" s="530"/>
      <c r="AX1016" s="530"/>
      <c r="AY1016" s="530"/>
      <c r="AZ1016" s="530"/>
      <c r="BA1016" s="530"/>
      <c r="BB1016" s="530"/>
      <c r="BC1016" s="530"/>
      <c r="BD1016" s="530"/>
      <c r="BE1016" s="530"/>
      <c r="BF1016" s="530"/>
      <c r="BG1016" s="530"/>
      <c r="BH1016" s="530"/>
      <c r="BI1016" s="530"/>
      <c r="BJ1016" s="530"/>
      <c r="BK1016" s="530"/>
      <c r="BL1016" s="530"/>
      <c r="BM1016" s="530"/>
      <c r="BN1016" s="530"/>
      <c r="BO1016" s="530"/>
      <c r="BP1016" s="530"/>
      <c r="BQ1016" s="530"/>
      <c r="BR1016" s="530"/>
      <c r="BS1016" s="530"/>
      <c r="BT1016" s="530"/>
      <c r="BU1016" s="530"/>
      <c r="BV1016" s="530"/>
      <c r="BW1016" s="530"/>
      <c r="BX1016" s="530"/>
      <c r="BY1016" s="530"/>
      <c r="BZ1016" s="530"/>
      <c r="CA1016" s="530"/>
      <c r="CB1016" s="530"/>
      <c r="CC1016" s="530"/>
      <c r="CD1016" s="530"/>
      <c r="CE1016" s="530"/>
      <c r="CF1016" s="530"/>
      <c r="CG1016" s="530"/>
      <c r="CH1016" s="530"/>
      <c r="CI1016" s="530"/>
      <c r="CJ1016" s="530"/>
    </row>
    <row r="1017" spans="4:88" ht="14.25" customHeight="1" x14ac:dyDescent="0.35">
      <c r="D1017" s="294"/>
      <c r="E1017" s="294"/>
      <c r="F1017" s="294"/>
      <c r="G1017" s="294"/>
      <c r="H1017" s="294"/>
      <c r="I1017" s="294"/>
      <c r="J1017" s="294"/>
      <c r="K1017" s="294"/>
      <c r="L1017" s="294"/>
      <c r="M1017" s="294"/>
      <c r="N1017" s="294"/>
      <c r="O1017" s="294"/>
      <c r="P1017" s="294"/>
      <c r="Q1017" s="294"/>
      <c r="R1017" s="294"/>
      <c r="S1017" s="294"/>
      <c r="T1017" s="294"/>
      <c r="U1017" s="294"/>
      <c r="V1017" s="294"/>
      <c r="W1017" s="294"/>
      <c r="X1017" s="294"/>
      <c r="Y1017" s="294"/>
      <c r="Z1017" s="294"/>
      <c r="AA1017" s="294"/>
      <c r="AB1017" s="294"/>
      <c r="AC1017" s="294"/>
      <c r="AD1017" s="294"/>
      <c r="AE1017" s="294"/>
      <c r="AF1017" s="294"/>
      <c r="AG1017" s="294"/>
      <c r="AH1017" s="294"/>
      <c r="AI1017" s="294"/>
      <c r="AJ1017" s="294"/>
      <c r="AK1017" s="294"/>
      <c r="AL1017" s="294"/>
      <c r="AM1017" s="294"/>
      <c r="AN1017" s="294"/>
      <c r="AO1017" s="294"/>
      <c r="AP1017" s="294"/>
      <c r="AR1017" s="531"/>
      <c r="AS1017" s="531"/>
      <c r="AT1017" s="531"/>
      <c r="AU1017" s="531"/>
      <c r="AV1017" s="531"/>
      <c r="AW1017" s="531"/>
      <c r="AX1017" s="531"/>
      <c r="AY1017" s="531"/>
      <c r="AZ1017" s="531"/>
      <c r="BA1017" s="531"/>
      <c r="BB1017" s="531"/>
      <c r="BC1017" s="531"/>
      <c r="BD1017" s="531"/>
      <c r="BE1017" s="531"/>
      <c r="BF1017" s="531"/>
      <c r="BG1017" s="531"/>
      <c r="BH1017" s="531"/>
      <c r="BI1017" s="531"/>
      <c r="BJ1017" s="531"/>
      <c r="BK1017" s="531"/>
      <c r="BL1017" s="531"/>
      <c r="BM1017" s="531"/>
      <c r="BN1017" s="531"/>
      <c r="BO1017" s="531"/>
      <c r="BP1017" s="531"/>
      <c r="BQ1017" s="531"/>
      <c r="BR1017" s="531"/>
      <c r="BS1017" s="531"/>
      <c r="BT1017" s="531"/>
      <c r="BU1017" s="531"/>
      <c r="BV1017" s="531"/>
      <c r="BW1017" s="531"/>
      <c r="BX1017" s="531"/>
      <c r="BY1017" s="531"/>
      <c r="BZ1017" s="531"/>
      <c r="CA1017" s="531"/>
      <c r="CB1017" s="531"/>
      <c r="CC1017" s="531"/>
      <c r="CD1017" s="531"/>
      <c r="CE1017" s="531"/>
      <c r="CF1017" s="531"/>
      <c r="CG1017" s="531"/>
      <c r="CH1017" s="531"/>
      <c r="CI1017" s="531"/>
      <c r="CJ1017" s="531"/>
    </row>
    <row r="1018" spans="4:88" ht="14.25" customHeight="1" x14ac:dyDescent="0.35">
      <c r="D1018" s="276" t="s">
        <v>456</v>
      </c>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476" t="s">
        <v>457</v>
      </c>
      <c r="AA1018" s="476"/>
      <c r="AB1018" s="476"/>
      <c r="AC1018" s="476"/>
      <c r="AD1018" s="476"/>
      <c r="AE1018" s="476"/>
      <c r="AF1018" s="476"/>
      <c r="AG1018" s="476"/>
      <c r="AH1018" s="476"/>
      <c r="AI1018" s="476"/>
      <c r="AJ1018" s="476"/>
      <c r="AK1018" s="476"/>
      <c r="AL1018" s="476"/>
      <c r="AM1018" s="476"/>
      <c r="AN1018" s="476"/>
      <c r="AO1018" s="476"/>
      <c r="AP1018" s="476"/>
      <c r="AQ1018" s="5"/>
      <c r="AR1018" s="418" t="s">
        <v>461</v>
      </c>
      <c r="AS1018" s="419"/>
      <c r="AT1018" s="419"/>
      <c r="AU1018" s="419"/>
      <c r="AV1018" s="419"/>
      <c r="AW1018" s="419"/>
      <c r="AX1018" s="419"/>
      <c r="AY1018" s="419"/>
      <c r="AZ1018" s="419"/>
      <c r="BA1018" s="419"/>
      <c r="BB1018" s="419"/>
      <c r="BC1018" s="419"/>
      <c r="BD1018" s="419"/>
      <c r="BE1018" s="419"/>
      <c r="BF1018" s="419"/>
      <c r="BG1018" s="420"/>
      <c r="BH1018" s="418" t="s">
        <v>462</v>
      </c>
      <c r="BI1018" s="419"/>
      <c r="BJ1018" s="419"/>
      <c r="BK1018" s="419"/>
      <c r="BL1018" s="419"/>
      <c r="BM1018" s="419"/>
      <c r="BN1018" s="419"/>
      <c r="BO1018" s="476" t="s">
        <v>463</v>
      </c>
      <c r="BP1018" s="476"/>
      <c r="BQ1018" s="476"/>
      <c r="BR1018" s="476"/>
      <c r="BS1018" s="476"/>
      <c r="BT1018" s="476"/>
      <c r="BU1018" s="476"/>
      <c r="BV1018" s="476" t="s">
        <v>464</v>
      </c>
      <c r="BW1018" s="476"/>
      <c r="BX1018" s="476"/>
      <c r="BY1018" s="476"/>
      <c r="BZ1018" s="476"/>
      <c r="CA1018" s="476"/>
      <c r="CB1018" s="476"/>
      <c r="CC1018" s="418" t="s">
        <v>465</v>
      </c>
      <c r="CD1018" s="419"/>
      <c r="CE1018" s="419"/>
      <c r="CF1018" s="419"/>
      <c r="CG1018" s="419"/>
      <c r="CH1018" s="419"/>
      <c r="CI1018" s="419"/>
      <c r="CJ1018" s="420"/>
    </row>
    <row r="1019" spans="4:88" ht="14.25" customHeight="1" x14ac:dyDescent="0.35">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566" t="s">
        <v>458</v>
      </c>
      <c r="AA1019" s="567"/>
      <c r="AB1019" s="567"/>
      <c r="AC1019" s="567"/>
      <c r="AD1019" s="567"/>
      <c r="AE1019" s="568"/>
      <c r="AF1019" s="566" t="s">
        <v>459</v>
      </c>
      <c r="AG1019" s="567"/>
      <c r="AH1019" s="567"/>
      <c r="AI1019" s="567"/>
      <c r="AJ1019" s="567"/>
      <c r="AK1019" s="567"/>
      <c r="AL1019" s="567"/>
      <c r="AM1019" s="568"/>
      <c r="AN1019" s="566" t="s">
        <v>460</v>
      </c>
      <c r="AO1019" s="567"/>
      <c r="AP1019" s="567"/>
      <c r="AQ1019" s="5"/>
      <c r="AR1019" s="421"/>
      <c r="AS1019" s="422"/>
      <c r="AT1019" s="422"/>
      <c r="AU1019" s="422"/>
      <c r="AV1019" s="422"/>
      <c r="AW1019" s="422"/>
      <c r="AX1019" s="422"/>
      <c r="AY1019" s="422"/>
      <c r="AZ1019" s="422"/>
      <c r="BA1019" s="422"/>
      <c r="BB1019" s="422"/>
      <c r="BC1019" s="422"/>
      <c r="BD1019" s="422"/>
      <c r="BE1019" s="422"/>
      <c r="BF1019" s="422"/>
      <c r="BG1019" s="423"/>
      <c r="BH1019" s="624"/>
      <c r="BI1019" s="625"/>
      <c r="BJ1019" s="625"/>
      <c r="BK1019" s="625"/>
      <c r="BL1019" s="625"/>
      <c r="BM1019" s="625"/>
      <c r="BN1019" s="625"/>
      <c r="BO1019" s="476"/>
      <c r="BP1019" s="476"/>
      <c r="BQ1019" s="476"/>
      <c r="BR1019" s="476"/>
      <c r="BS1019" s="476"/>
      <c r="BT1019" s="476"/>
      <c r="BU1019" s="476"/>
      <c r="BV1019" s="476"/>
      <c r="BW1019" s="476"/>
      <c r="BX1019" s="476"/>
      <c r="BY1019" s="476"/>
      <c r="BZ1019" s="476"/>
      <c r="CA1019" s="476"/>
      <c r="CB1019" s="476"/>
      <c r="CC1019" s="421"/>
      <c r="CD1019" s="422"/>
      <c r="CE1019" s="422"/>
      <c r="CF1019" s="422"/>
      <c r="CG1019" s="422"/>
      <c r="CH1019" s="422"/>
      <c r="CI1019" s="422"/>
      <c r="CJ1019" s="423"/>
    </row>
    <row r="1020" spans="4:88" ht="14.25" customHeight="1" x14ac:dyDescent="0.35">
      <c r="D1020" s="279" t="s">
        <v>843</v>
      </c>
      <c r="E1020" s="280"/>
      <c r="F1020" s="280"/>
      <c r="G1020" s="280"/>
      <c r="H1020" s="280"/>
      <c r="I1020" s="280"/>
      <c r="J1020" s="280"/>
      <c r="K1020" s="280"/>
      <c r="L1020" s="280"/>
      <c r="M1020" s="280"/>
      <c r="N1020" s="280"/>
      <c r="O1020" s="280"/>
      <c r="P1020" s="280"/>
      <c r="Q1020" s="280"/>
      <c r="R1020" s="280"/>
      <c r="S1020" s="280"/>
      <c r="T1020" s="280"/>
      <c r="U1020" s="280"/>
      <c r="V1020" s="280"/>
      <c r="W1020" s="280"/>
      <c r="X1020" s="280"/>
      <c r="Y1020" s="281"/>
      <c r="Z1020" s="424"/>
      <c r="AA1020" s="425"/>
      <c r="AB1020" s="425"/>
      <c r="AC1020" s="425"/>
      <c r="AD1020" s="425"/>
      <c r="AE1020" s="426"/>
      <c r="AF1020" s="424"/>
      <c r="AG1020" s="425"/>
      <c r="AH1020" s="425"/>
      <c r="AI1020" s="425"/>
      <c r="AJ1020" s="425"/>
      <c r="AK1020" s="425"/>
      <c r="AL1020" s="425"/>
      <c r="AM1020" s="426"/>
      <c r="AN1020" s="424"/>
      <c r="AO1020" s="425"/>
      <c r="AP1020" s="425"/>
      <c r="AR1020" s="485" t="s">
        <v>856</v>
      </c>
      <c r="AS1020" s="485"/>
      <c r="AT1020" s="485"/>
      <c r="AU1020" s="485"/>
      <c r="AV1020" s="485"/>
      <c r="AW1020" s="485"/>
      <c r="AX1020" s="485"/>
      <c r="AY1020" s="485"/>
      <c r="AZ1020" s="485"/>
      <c r="BA1020" s="485"/>
      <c r="BB1020" s="485"/>
      <c r="BC1020" s="485"/>
      <c r="BD1020" s="485"/>
      <c r="BE1020" s="485"/>
      <c r="BF1020" s="485"/>
      <c r="BG1020" s="485"/>
      <c r="BH1020" s="469"/>
      <c r="BI1020" s="469"/>
      <c r="BJ1020" s="469"/>
      <c r="BK1020" s="469"/>
      <c r="BL1020" s="469"/>
      <c r="BM1020" s="469"/>
      <c r="BN1020" s="469"/>
      <c r="BO1020" s="415"/>
      <c r="BP1020" s="425"/>
      <c r="BQ1020" s="425"/>
      <c r="BR1020" s="425"/>
      <c r="BS1020" s="425"/>
      <c r="BT1020" s="425"/>
      <c r="BU1020" s="426"/>
      <c r="BV1020" s="424"/>
      <c r="BW1020" s="425"/>
      <c r="BX1020" s="425"/>
      <c r="BY1020" s="425"/>
      <c r="BZ1020" s="425"/>
      <c r="CA1020" s="425"/>
      <c r="CB1020" s="426"/>
      <c r="CC1020" s="468"/>
      <c r="CD1020" s="469"/>
      <c r="CE1020" s="469"/>
      <c r="CF1020" s="469"/>
      <c r="CG1020" s="469"/>
      <c r="CH1020" s="469"/>
      <c r="CI1020" s="469"/>
      <c r="CJ1020" s="469"/>
    </row>
    <row r="1021" spans="4:88" ht="14.25" customHeight="1" x14ac:dyDescent="0.35">
      <c r="D1021" s="279"/>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1"/>
      <c r="Z1021" s="424"/>
      <c r="AA1021" s="425"/>
      <c r="AB1021" s="425"/>
      <c r="AC1021" s="425"/>
      <c r="AD1021" s="425"/>
      <c r="AE1021" s="426"/>
      <c r="AF1021" s="424"/>
      <c r="AG1021" s="425"/>
      <c r="AH1021" s="425"/>
      <c r="AI1021" s="425"/>
      <c r="AJ1021" s="425"/>
      <c r="AK1021" s="425"/>
      <c r="AL1021" s="425"/>
      <c r="AM1021" s="426"/>
      <c r="AN1021" s="424"/>
      <c r="AO1021" s="425"/>
      <c r="AP1021" s="425"/>
      <c r="AR1021" s="485" t="s">
        <v>809</v>
      </c>
      <c r="AS1021" s="485"/>
      <c r="AT1021" s="485"/>
      <c r="AU1021" s="485"/>
      <c r="AV1021" s="485"/>
      <c r="AW1021" s="485"/>
      <c r="AX1021" s="485"/>
      <c r="AY1021" s="485"/>
      <c r="AZ1021" s="485"/>
      <c r="BA1021" s="485"/>
      <c r="BB1021" s="485"/>
      <c r="BC1021" s="485"/>
      <c r="BD1021" s="485"/>
      <c r="BE1021" s="485"/>
      <c r="BF1021" s="485"/>
      <c r="BG1021" s="485"/>
      <c r="BH1021" s="469"/>
      <c r="BI1021" s="469"/>
      <c r="BJ1021" s="469"/>
      <c r="BK1021" s="469"/>
      <c r="BL1021" s="469"/>
      <c r="BM1021" s="469"/>
      <c r="BN1021" s="469"/>
      <c r="BO1021" s="424"/>
      <c r="BP1021" s="425"/>
      <c r="BQ1021" s="425"/>
      <c r="BR1021" s="425"/>
      <c r="BS1021" s="425"/>
      <c r="BT1021" s="425"/>
      <c r="BU1021" s="426"/>
      <c r="BV1021" s="424"/>
      <c r="BW1021" s="425"/>
      <c r="BX1021" s="425"/>
      <c r="BY1021" s="425"/>
      <c r="BZ1021" s="425"/>
      <c r="CA1021" s="425"/>
      <c r="CB1021" s="426"/>
      <c r="CC1021" s="468"/>
      <c r="CD1021" s="469"/>
      <c r="CE1021" s="469"/>
      <c r="CF1021" s="469"/>
      <c r="CG1021" s="469"/>
      <c r="CH1021" s="469"/>
      <c r="CI1021" s="469"/>
      <c r="CJ1021" s="469"/>
    </row>
    <row r="1022" spans="4:88" ht="14.25" customHeight="1" x14ac:dyDescent="0.35">
      <c r="D1022" s="279"/>
      <c r="E1022" s="280"/>
      <c r="F1022" s="280"/>
      <c r="G1022" s="280"/>
      <c r="H1022" s="280"/>
      <c r="I1022" s="280"/>
      <c r="J1022" s="280"/>
      <c r="K1022" s="280"/>
      <c r="L1022" s="280"/>
      <c r="M1022" s="280"/>
      <c r="N1022" s="280"/>
      <c r="O1022" s="280"/>
      <c r="P1022" s="280"/>
      <c r="Q1022" s="280"/>
      <c r="R1022" s="280"/>
      <c r="S1022" s="280"/>
      <c r="T1022" s="280"/>
      <c r="U1022" s="280"/>
      <c r="V1022" s="280"/>
      <c r="W1022" s="280"/>
      <c r="X1022" s="280"/>
      <c r="Y1022" s="281"/>
      <c r="Z1022" s="424"/>
      <c r="AA1022" s="425"/>
      <c r="AB1022" s="425"/>
      <c r="AC1022" s="425"/>
      <c r="AD1022" s="425"/>
      <c r="AE1022" s="426"/>
      <c r="AF1022" s="424"/>
      <c r="AG1022" s="425"/>
      <c r="AH1022" s="425"/>
      <c r="AI1022" s="425"/>
      <c r="AJ1022" s="425"/>
      <c r="AK1022" s="425"/>
      <c r="AL1022" s="425"/>
      <c r="AM1022" s="426"/>
      <c r="AN1022" s="424"/>
      <c r="AO1022" s="425"/>
      <c r="AP1022" s="425"/>
      <c r="AR1022" s="485" t="s">
        <v>810</v>
      </c>
      <c r="AS1022" s="485"/>
      <c r="AT1022" s="485"/>
      <c r="AU1022" s="485"/>
      <c r="AV1022" s="485"/>
      <c r="AW1022" s="485"/>
      <c r="AX1022" s="485"/>
      <c r="AY1022" s="485"/>
      <c r="AZ1022" s="485"/>
      <c r="BA1022" s="485"/>
      <c r="BB1022" s="485"/>
      <c r="BC1022" s="485"/>
      <c r="BD1022" s="485"/>
      <c r="BE1022" s="485"/>
      <c r="BF1022" s="485"/>
      <c r="BG1022" s="485"/>
      <c r="BH1022" s="469"/>
      <c r="BI1022" s="469"/>
      <c r="BJ1022" s="469"/>
      <c r="BK1022" s="469"/>
      <c r="BL1022" s="469"/>
      <c r="BM1022" s="469"/>
      <c r="BN1022" s="469"/>
      <c r="BO1022" s="424"/>
      <c r="BP1022" s="425"/>
      <c r="BQ1022" s="425"/>
      <c r="BR1022" s="425"/>
      <c r="BS1022" s="425"/>
      <c r="BT1022" s="425"/>
      <c r="BU1022" s="426"/>
      <c r="BV1022" s="424"/>
      <c r="BW1022" s="425"/>
      <c r="BX1022" s="425"/>
      <c r="BY1022" s="425"/>
      <c r="BZ1022" s="425"/>
      <c r="CA1022" s="425"/>
      <c r="CB1022" s="426"/>
      <c r="CC1022" s="468"/>
      <c r="CD1022" s="469"/>
      <c r="CE1022" s="469"/>
      <c r="CF1022" s="469"/>
      <c r="CG1022" s="469"/>
      <c r="CH1022" s="469"/>
      <c r="CI1022" s="469"/>
      <c r="CJ1022" s="469"/>
    </row>
    <row r="1023" spans="4:88" ht="14.25" customHeight="1" x14ac:dyDescent="0.35">
      <c r="D1023" s="279"/>
      <c r="E1023" s="280"/>
      <c r="F1023" s="280"/>
      <c r="G1023" s="280"/>
      <c r="H1023" s="280"/>
      <c r="I1023" s="280"/>
      <c r="J1023" s="280"/>
      <c r="K1023" s="280"/>
      <c r="L1023" s="280"/>
      <c r="M1023" s="280"/>
      <c r="N1023" s="280"/>
      <c r="O1023" s="280"/>
      <c r="P1023" s="280"/>
      <c r="Q1023" s="280"/>
      <c r="R1023" s="280"/>
      <c r="S1023" s="280"/>
      <c r="T1023" s="280"/>
      <c r="U1023" s="280"/>
      <c r="V1023" s="280"/>
      <c r="W1023" s="280"/>
      <c r="X1023" s="280"/>
      <c r="Y1023" s="281"/>
      <c r="Z1023" s="424"/>
      <c r="AA1023" s="425"/>
      <c r="AB1023" s="425"/>
      <c r="AC1023" s="425"/>
      <c r="AD1023" s="425"/>
      <c r="AE1023" s="426"/>
      <c r="AF1023" s="424"/>
      <c r="AG1023" s="425"/>
      <c r="AH1023" s="425"/>
      <c r="AI1023" s="425"/>
      <c r="AJ1023" s="425"/>
      <c r="AK1023" s="425"/>
      <c r="AL1023" s="425"/>
      <c r="AM1023" s="426"/>
      <c r="AN1023" s="424"/>
      <c r="AO1023" s="425"/>
      <c r="AP1023" s="425"/>
      <c r="AR1023" s="485" t="s">
        <v>811</v>
      </c>
      <c r="AS1023" s="485"/>
      <c r="AT1023" s="485"/>
      <c r="AU1023" s="485"/>
      <c r="AV1023" s="485"/>
      <c r="AW1023" s="485"/>
      <c r="AX1023" s="485"/>
      <c r="AY1023" s="485"/>
      <c r="AZ1023" s="485"/>
      <c r="BA1023" s="485"/>
      <c r="BB1023" s="485"/>
      <c r="BC1023" s="485"/>
      <c r="BD1023" s="485"/>
      <c r="BE1023" s="485"/>
      <c r="BF1023" s="485"/>
      <c r="BG1023" s="485"/>
      <c r="BH1023" s="469"/>
      <c r="BI1023" s="469"/>
      <c r="BJ1023" s="469"/>
      <c r="BK1023" s="469"/>
      <c r="BL1023" s="469"/>
      <c r="BM1023" s="469"/>
      <c r="BN1023" s="469"/>
      <c r="BO1023" s="424"/>
      <c r="BP1023" s="425"/>
      <c r="BQ1023" s="425"/>
      <c r="BR1023" s="425"/>
      <c r="BS1023" s="425"/>
      <c r="BT1023" s="425"/>
      <c r="BU1023" s="426"/>
      <c r="BV1023" s="415"/>
      <c r="BW1023" s="425"/>
      <c r="BX1023" s="425"/>
      <c r="BY1023" s="425"/>
      <c r="BZ1023" s="425"/>
      <c r="CA1023" s="425"/>
      <c r="CB1023" s="426"/>
      <c r="CC1023" s="468"/>
      <c r="CD1023" s="469"/>
      <c r="CE1023" s="469"/>
      <c r="CF1023" s="469"/>
      <c r="CG1023" s="469"/>
      <c r="CH1023" s="469"/>
      <c r="CI1023" s="469"/>
      <c r="CJ1023" s="469"/>
    </row>
    <row r="1024" spans="4:88" ht="14.25" customHeight="1" x14ac:dyDescent="0.35">
      <c r="D1024" s="279"/>
      <c r="E1024" s="280"/>
      <c r="F1024" s="280"/>
      <c r="G1024" s="280"/>
      <c r="H1024" s="280"/>
      <c r="I1024" s="280"/>
      <c r="J1024" s="280"/>
      <c r="K1024" s="280"/>
      <c r="L1024" s="280"/>
      <c r="M1024" s="280"/>
      <c r="N1024" s="280"/>
      <c r="O1024" s="280"/>
      <c r="P1024" s="280"/>
      <c r="Q1024" s="280"/>
      <c r="R1024" s="280"/>
      <c r="S1024" s="280"/>
      <c r="T1024" s="280"/>
      <c r="U1024" s="280"/>
      <c r="V1024" s="280"/>
      <c r="W1024" s="280"/>
      <c r="X1024" s="280"/>
      <c r="Y1024" s="281"/>
      <c r="Z1024" s="424"/>
      <c r="AA1024" s="425"/>
      <c r="AB1024" s="425"/>
      <c r="AC1024" s="425"/>
      <c r="AD1024" s="425"/>
      <c r="AE1024" s="426"/>
      <c r="AF1024" s="424"/>
      <c r="AG1024" s="425"/>
      <c r="AH1024" s="425"/>
      <c r="AI1024" s="425"/>
      <c r="AJ1024" s="425"/>
      <c r="AK1024" s="425"/>
      <c r="AL1024" s="425"/>
      <c r="AM1024" s="426"/>
      <c r="AN1024" s="424"/>
      <c r="AO1024" s="425"/>
      <c r="AP1024" s="425"/>
      <c r="AR1024" s="485" t="s">
        <v>821</v>
      </c>
      <c r="AS1024" s="485"/>
      <c r="AT1024" s="485"/>
      <c r="AU1024" s="485"/>
      <c r="AV1024" s="485"/>
      <c r="AW1024" s="485"/>
      <c r="AX1024" s="485"/>
      <c r="AY1024" s="485"/>
      <c r="AZ1024" s="485"/>
      <c r="BA1024" s="485"/>
      <c r="BB1024" s="485"/>
      <c r="BC1024" s="485"/>
      <c r="BD1024" s="485"/>
      <c r="BE1024" s="485"/>
      <c r="BF1024" s="485"/>
      <c r="BG1024" s="485"/>
      <c r="BH1024" s="469"/>
      <c r="BI1024" s="469"/>
      <c r="BJ1024" s="469"/>
      <c r="BK1024" s="469"/>
      <c r="BL1024" s="469"/>
      <c r="BM1024" s="469"/>
      <c r="BN1024" s="469"/>
      <c r="BO1024" s="415"/>
      <c r="BP1024" s="425"/>
      <c r="BQ1024" s="425"/>
      <c r="BR1024" s="425"/>
      <c r="BS1024" s="425"/>
      <c r="BT1024" s="425"/>
      <c r="BU1024" s="426"/>
      <c r="BV1024" s="415"/>
      <c r="BW1024" s="425"/>
      <c r="BX1024" s="425"/>
      <c r="BY1024" s="425"/>
      <c r="BZ1024" s="425"/>
      <c r="CA1024" s="425"/>
      <c r="CB1024" s="426"/>
      <c r="CC1024" s="468"/>
      <c r="CD1024" s="469"/>
      <c r="CE1024" s="469"/>
      <c r="CF1024" s="469"/>
      <c r="CG1024" s="469"/>
      <c r="CH1024" s="469"/>
      <c r="CI1024" s="469"/>
      <c r="CJ1024" s="469"/>
    </row>
    <row r="1025" spans="4:140" ht="14.25" customHeight="1" x14ac:dyDescent="0.35">
      <c r="D1025" s="279"/>
      <c r="E1025" s="280"/>
      <c r="F1025" s="280"/>
      <c r="G1025" s="280"/>
      <c r="H1025" s="280"/>
      <c r="I1025" s="280"/>
      <c r="J1025" s="280"/>
      <c r="K1025" s="280"/>
      <c r="L1025" s="280"/>
      <c r="M1025" s="280"/>
      <c r="N1025" s="280"/>
      <c r="O1025" s="280"/>
      <c r="P1025" s="280"/>
      <c r="Q1025" s="280"/>
      <c r="R1025" s="280"/>
      <c r="S1025" s="280"/>
      <c r="T1025" s="280"/>
      <c r="U1025" s="280"/>
      <c r="V1025" s="280"/>
      <c r="W1025" s="280"/>
      <c r="X1025" s="280"/>
      <c r="Y1025" s="281"/>
      <c r="Z1025" s="424"/>
      <c r="AA1025" s="425"/>
      <c r="AB1025" s="425"/>
      <c r="AC1025" s="425"/>
      <c r="AD1025" s="425"/>
      <c r="AE1025" s="426"/>
      <c r="AF1025" s="424"/>
      <c r="AG1025" s="425"/>
      <c r="AH1025" s="425"/>
      <c r="AI1025" s="425"/>
      <c r="AJ1025" s="425"/>
      <c r="AK1025" s="425"/>
      <c r="AL1025" s="425"/>
      <c r="AM1025" s="426"/>
      <c r="AN1025" s="424"/>
      <c r="AO1025" s="425"/>
      <c r="AP1025" s="425"/>
      <c r="AR1025" s="485" t="s">
        <v>812</v>
      </c>
      <c r="AS1025" s="485"/>
      <c r="AT1025" s="485"/>
      <c r="AU1025" s="485"/>
      <c r="AV1025" s="485"/>
      <c r="AW1025" s="485"/>
      <c r="AX1025" s="485"/>
      <c r="AY1025" s="485"/>
      <c r="AZ1025" s="485"/>
      <c r="BA1025" s="485"/>
      <c r="BB1025" s="485"/>
      <c r="BC1025" s="485"/>
      <c r="BD1025" s="485"/>
      <c r="BE1025" s="485"/>
      <c r="BF1025" s="485"/>
      <c r="BG1025" s="485"/>
      <c r="BH1025" s="469"/>
      <c r="BI1025" s="469"/>
      <c r="BJ1025" s="469"/>
      <c r="BK1025" s="469"/>
      <c r="BL1025" s="469"/>
      <c r="BM1025" s="469"/>
      <c r="BN1025" s="469"/>
      <c r="BO1025" s="415"/>
      <c r="BP1025" s="425"/>
      <c r="BQ1025" s="425"/>
      <c r="BR1025" s="425"/>
      <c r="BS1025" s="425"/>
      <c r="BT1025" s="425"/>
      <c r="BU1025" s="426"/>
      <c r="BV1025" s="424"/>
      <c r="BW1025" s="425"/>
      <c r="BX1025" s="425"/>
      <c r="BY1025" s="425"/>
      <c r="BZ1025" s="425"/>
      <c r="CA1025" s="425"/>
      <c r="CB1025" s="426"/>
      <c r="CC1025" s="468"/>
      <c r="CD1025" s="469"/>
      <c r="CE1025" s="469"/>
      <c r="CF1025" s="469"/>
      <c r="CG1025" s="469"/>
      <c r="CH1025" s="469"/>
      <c r="CI1025" s="469"/>
      <c r="CJ1025" s="469"/>
    </row>
    <row r="1026" spans="4:140" ht="14.25" customHeight="1" x14ac:dyDescent="0.35">
      <c r="D1026" s="279"/>
      <c r="E1026" s="280"/>
      <c r="F1026" s="280"/>
      <c r="G1026" s="280"/>
      <c r="H1026" s="280"/>
      <c r="I1026" s="280"/>
      <c r="J1026" s="280"/>
      <c r="K1026" s="280"/>
      <c r="L1026" s="280"/>
      <c r="M1026" s="280"/>
      <c r="N1026" s="280"/>
      <c r="O1026" s="280"/>
      <c r="P1026" s="280"/>
      <c r="Q1026" s="280"/>
      <c r="R1026" s="280"/>
      <c r="S1026" s="280"/>
      <c r="T1026" s="280"/>
      <c r="U1026" s="280"/>
      <c r="V1026" s="280"/>
      <c r="W1026" s="280"/>
      <c r="X1026" s="280"/>
      <c r="Y1026" s="281"/>
      <c r="Z1026" s="424"/>
      <c r="AA1026" s="425"/>
      <c r="AB1026" s="425"/>
      <c r="AC1026" s="425"/>
      <c r="AD1026" s="425"/>
      <c r="AE1026" s="426"/>
      <c r="AF1026" s="424"/>
      <c r="AG1026" s="425"/>
      <c r="AH1026" s="425"/>
      <c r="AI1026" s="425"/>
      <c r="AJ1026" s="425"/>
      <c r="AK1026" s="425"/>
      <c r="AL1026" s="425"/>
      <c r="AM1026" s="426"/>
      <c r="AN1026" s="424"/>
      <c r="AO1026" s="425"/>
      <c r="AP1026" s="425"/>
      <c r="AR1026" s="485" t="s">
        <v>813</v>
      </c>
      <c r="AS1026" s="485"/>
      <c r="AT1026" s="485"/>
      <c r="AU1026" s="485"/>
      <c r="AV1026" s="485"/>
      <c r="AW1026" s="485"/>
      <c r="AX1026" s="485"/>
      <c r="AY1026" s="485"/>
      <c r="AZ1026" s="485"/>
      <c r="BA1026" s="485"/>
      <c r="BB1026" s="485"/>
      <c r="BC1026" s="485"/>
      <c r="BD1026" s="485"/>
      <c r="BE1026" s="485"/>
      <c r="BF1026" s="485"/>
      <c r="BG1026" s="485"/>
      <c r="BH1026" s="469"/>
      <c r="BI1026" s="469"/>
      <c r="BJ1026" s="469"/>
      <c r="BK1026" s="469"/>
      <c r="BL1026" s="469"/>
      <c r="BM1026" s="469"/>
      <c r="BN1026" s="469"/>
      <c r="BO1026" s="424"/>
      <c r="BP1026" s="425"/>
      <c r="BQ1026" s="425"/>
      <c r="BR1026" s="425"/>
      <c r="BS1026" s="425"/>
      <c r="BT1026" s="425"/>
      <c r="BU1026" s="426"/>
      <c r="BV1026" s="424"/>
      <c r="BW1026" s="425"/>
      <c r="BX1026" s="425"/>
      <c r="BY1026" s="425"/>
      <c r="BZ1026" s="425"/>
      <c r="CA1026" s="425"/>
      <c r="CB1026" s="426"/>
      <c r="CC1026" s="468"/>
      <c r="CD1026" s="469"/>
      <c r="CE1026" s="469"/>
      <c r="CF1026" s="469"/>
      <c r="CG1026" s="469"/>
      <c r="CH1026" s="469"/>
      <c r="CI1026" s="469"/>
      <c r="CJ1026" s="469"/>
    </row>
    <row r="1027" spans="4:140" ht="14.25" customHeight="1" x14ac:dyDescent="0.35">
      <c r="D1027" s="279"/>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1"/>
      <c r="Z1027" s="424"/>
      <c r="AA1027" s="425"/>
      <c r="AB1027" s="425"/>
      <c r="AC1027" s="425"/>
      <c r="AD1027" s="425"/>
      <c r="AE1027" s="426"/>
      <c r="AF1027" s="424"/>
      <c r="AG1027" s="425"/>
      <c r="AH1027" s="425"/>
      <c r="AI1027" s="425"/>
      <c r="AJ1027" s="425"/>
      <c r="AK1027" s="425"/>
      <c r="AL1027" s="425"/>
      <c r="AM1027" s="426"/>
      <c r="AN1027" s="424"/>
      <c r="AO1027" s="425"/>
      <c r="AP1027" s="425"/>
      <c r="AR1027" s="485" t="s">
        <v>814</v>
      </c>
      <c r="AS1027" s="485"/>
      <c r="AT1027" s="485"/>
      <c r="AU1027" s="485"/>
      <c r="AV1027" s="485"/>
      <c r="AW1027" s="485"/>
      <c r="AX1027" s="485"/>
      <c r="AY1027" s="485"/>
      <c r="AZ1027" s="485"/>
      <c r="BA1027" s="485"/>
      <c r="BB1027" s="485"/>
      <c r="BC1027" s="485"/>
      <c r="BD1027" s="485"/>
      <c r="BE1027" s="485"/>
      <c r="BF1027" s="485"/>
      <c r="BG1027" s="485"/>
      <c r="BH1027" s="469"/>
      <c r="BI1027" s="469"/>
      <c r="BJ1027" s="469"/>
      <c r="BK1027" s="469"/>
      <c r="BL1027" s="469"/>
      <c r="BM1027" s="469"/>
      <c r="BN1027" s="469"/>
      <c r="BO1027" s="424"/>
      <c r="BP1027" s="425"/>
      <c r="BQ1027" s="425"/>
      <c r="BR1027" s="425"/>
      <c r="BS1027" s="425"/>
      <c r="BT1027" s="425"/>
      <c r="BU1027" s="426"/>
      <c r="BV1027" s="424"/>
      <c r="BW1027" s="425"/>
      <c r="BX1027" s="425"/>
      <c r="BY1027" s="425"/>
      <c r="BZ1027" s="425"/>
      <c r="CA1027" s="425"/>
      <c r="CB1027" s="426"/>
      <c r="CC1027" s="468"/>
      <c r="CD1027" s="469"/>
      <c r="CE1027" s="469"/>
      <c r="CF1027" s="469"/>
      <c r="CG1027" s="469"/>
      <c r="CH1027" s="469"/>
      <c r="CI1027" s="469"/>
      <c r="CJ1027" s="469"/>
    </row>
    <row r="1028" spans="4:140" ht="14.25" customHeight="1" x14ac:dyDescent="0.35">
      <c r="D1028" s="279"/>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1"/>
      <c r="Z1028" s="424"/>
      <c r="AA1028" s="425"/>
      <c r="AB1028" s="425"/>
      <c r="AC1028" s="425"/>
      <c r="AD1028" s="425"/>
      <c r="AE1028" s="426"/>
      <c r="AF1028" s="424"/>
      <c r="AG1028" s="425"/>
      <c r="AH1028" s="425"/>
      <c r="AI1028" s="425"/>
      <c r="AJ1028" s="425"/>
      <c r="AK1028" s="425"/>
      <c r="AL1028" s="425"/>
      <c r="AM1028" s="426"/>
      <c r="AN1028" s="424"/>
      <c r="AO1028" s="425"/>
      <c r="AP1028" s="425"/>
      <c r="AR1028" s="485" t="s">
        <v>815</v>
      </c>
      <c r="AS1028" s="485"/>
      <c r="AT1028" s="485"/>
      <c r="AU1028" s="485"/>
      <c r="AV1028" s="485"/>
      <c r="AW1028" s="485"/>
      <c r="AX1028" s="485"/>
      <c r="AY1028" s="485"/>
      <c r="AZ1028" s="485"/>
      <c r="BA1028" s="485"/>
      <c r="BB1028" s="485"/>
      <c r="BC1028" s="485"/>
      <c r="BD1028" s="485"/>
      <c r="BE1028" s="485"/>
      <c r="BF1028" s="485"/>
      <c r="BG1028" s="485"/>
      <c r="BH1028" s="469"/>
      <c r="BI1028" s="469"/>
      <c r="BJ1028" s="469"/>
      <c r="BK1028" s="469"/>
      <c r="BL1028" s="469"/>
      <c r="BM1028" s="469"/>
      <c r="BN1028" s="469"/>
      <c r="BO1028" s="424"/>
      <c r="BP1028" s="425"/>
      <c r="BQ1028" s="425"/>
      <c r="BR1028" s="425"/>
      <c r="BS1028" s="425"/>
      <c r="BT1028" s="425"/>
      <c r="BU1028" s="426"/>
      <c r="BV1028" s="424"/>
      <c r="BW1028" s="425"/>
      <c r="BX1028" s="425"/>
      <c r="BY1028" s="425"/>
      <c r="BZ1028" s="425"/>
      <c r="CA1028" s="425"/>
      <c r="CB1028" s="426"/>
      <c r="CC1028" s="468"/>
      <c r="CD1028" s="469"/>
      <c r="CE1028" s="469"/>
      <c r="CF1028" s="469"/>
      <c r="CG1028" s="469"/>
      <c r="CH1028" s="469"/>
      <c r="CI1028" s="469"/>
      <c r="CJ1028" s="469"/>
    </row>
    <row r="1029" spans="4:140" ht="14.25" customHeight="1" x14ac:dyDescent="0.35">
      <c r="D1029" s="279"/>
      <c r="E1029" s="280"/>
      <c r="F1029" s="280"/>
      <c r="G1029" s="280"/>
      <c r="H1029" s="280"/>
      <c r="I1029" s="280"/>
      <c r="J1029" s="280"/>
      <c r="K1029" s="280"/>
      <c r="L1029" s="280"/>
      <c r="M1029" s="280"/>
      <c r="N1029" s="280"/>
      <c r="O1029" s="280"/>
      <c r="P1029" s="280"/>
      <c r="Q1029" s="280"/>
      <c r="R1029" s="280"/>
      <c r="S1029" s="280"/>
      <c r="T1029" s="280"/>
      <c r="U1029" s="280"/>
      <c r="V1029" s="280"/>
      <c r="W1029" s="280"/>
      <c r="X1029" s="280"/>
      <c r="Y1029" s="281"/>
      <c r="Z1029" s="424"/>
      <c r="AA1029" s="425"/>
      <c r="AB1029" s="425"/>
      <c r="AC1029" s="425"/>
      <c r="AD1029" s="425"/>
      <c r="AE1029" s="426"/>
      <c r="AF1029" s="424"/>
      <c r="AG1029" s="425"/>
      <c r="AH1029" s="425"/>
      <c r="AI1029" s="425"/>
      <c r="AJ1029" s="425"/>
      <c r="AK1029" s="425"/>
      <c r="AL1029" s="425"/>
      <c r="AM1029" s="426"/>
      <c r="AN1029" s="424"/>
      <c r="AO1029" s="425"/>
      <c r="AP1029" s="425"/>
      <c r="AR1029" s="485" t="s">
        <v>816</v>
      </c>
      <c r="AS1029" s="485"/>
      <c r="AT1029" s="485"/>
      <c r="AU1029" s="485"/>
      <c r="AV1029" s="485"/>
      <c r="AW1029" s="485"/>
      <c r="AX1029" s="485"/>
      <c r="AY1029" s="485"/>
      <c r="AZ1029" s="485"/>
      <c r="BA1029" s="485"/>
      <c r="BB1029" s="485"/>
      <c r="BC1029" s="485"/>
      <c r="BD1029" s="485"/>
      <c r="BE1029" s="485"/>
      <c r="BF1029" s="485"/>
      <c r="BG1029" s="485"/>
      <c r="BH1029" s="469"/>
      <c r="BI1029" s="469"/>
      <c r="BJ1029" s="469"/>
      <c r="BK1029" s="469"/>
      <c r="BL1029" s="469"/>
      <c r="BM1029" s="469"/>
      <c r="BN1029" s="469"/>
      <c r="BO1029" s="424"/>
      <c r="BP1029" s="425"/>
      <c r="BQ1029" s="425"/>
      <c r="BR1029" s="425"/>
      <c r="BS1029" s="425"/>
      <c r="BT1029" s="425"/>
      <c r="BU1029" s="426"/>
      <c r="BV1029" s="424"/>
      <c r="BW1029" s="425"/>
      <c r="BX1029" s="425"/>
      <c r="BY1029" s="425"/>
      <c r="BZ1029" s="425"/>
      <c r="CA1029" s="425"/>
      <c r="CB1029" s="426"/>
      <c r="CC1029" s="468"/>
      <c r="CD1029" s="469"/>
      <c r="CE1029" s="469"/>
      <c r="CF1029" s="469"/>
      <c r="CG1029" s="469"/>
      <c r="CH1029" s="469"/>
      <c r="CI1029" s="469"/>
      <c r="CJ1029" s="469"/>
    </row>
    <row r="1030" spans="4:140" ht="14.25" customHeight="1" x14ac:dyDescent="0.35">
      <c r="D1030" s="279"/>
      <c r="E1030" s="280"/>
      <c r="F1030" s="280"/>
      <c r="G1030" s="280"/>
      <c r="H1030" s="280"/>
      <c r="I1030" s="280"/>
      <c r="J1030" s="280"/>
      <c r="K1030" s="280"/>
      <c r="L1030" s="280"/>
      <c r="M1030" s="280"/>
      <c r="N1030" s="280"/>
      <c r="O1030" s="280"/>
      <c r="P1030" s="280"/>
      <c r="Q1030" s="280"/>
      <c r="R1030" s="280"/>
      <c r="S1030" s="280"/>
      <c r="T1030" s="280"/>
      <c r="U1030" s="280"/>
      <c r="V1030" s="280"/>
      <c r="W1030" s="280"/>
      <c r="X1030" s="280"/>
      <c r="Y1030" s="281"/>
      <c r="Z1030" s="424"/>
      <c r="AA1030" s="425"/>
      <c r="AB1030" s="425"/>
      <c r="AC1030" s="425"/>
      <c r="AD1030" s="425"/>
      <c r="AE1030" s="426"/>
      <c r="AF1030" s="424"/>
      <c r="AG1030" s="425"/>
      <c r="AH1030" s="425"/>
      <c r="AI1030" s="425"/>
      <c r="AJ1030" s="425"/>
      <c r="AK1030" s="425"/>
      <c r="AL1030" s="425"/>
      <c r="AM1030" s="426"/>
      <c r="AN1030" s="424"/>
      <c r="AO1030" s="425"/>
      <c r="AP1030" s="425"/>
      <c r="AR1030" s="485" t="s">
        <v>817</v>
      </c>
      <c r="AS1030" s="485"/>
      <c r="AT1030" s="485"/>
      <c r="AU1030" s="485"/>
      <c r="AV1030" s="485"/>
      <c r="AW1030" s="485"/>
      <c r="AX1030" s="485"/>
      <c r="AY1030" s="485"/>
      <c r="AZ1030" s="485"/>
      <c r="BA1030" s="485"/>
      <c r="BB1030" s="485"/>
      <c r="BC1030" s="485"/>
      <c r="BD1030" s="485"/>
      <c r="BE1030" s="485"/>
      <c r="BF1030" s="485"/>
      <c r="BG1030" s="485"/>
      <c r="BH1030" s="469"/>
      <c r="BI1030" s="469"/>
      <c r="BJ1030" s="469"/>
      <c r="BK1030" s="469"/>
      <c r="BL1030" s="469"/>
      <c r="BM1030" s="469"/>
      <c r="BN1030" s="469"/>
      <c r="BO1030" s="415"/>
      <c r="BP1030" s="425"/>
      <c r="BQ1030" s="425"/>
      <c r="BR1030" s="425"/>
      <c r="BS1030" s="425"/>
      <c r="BT1030" s="425"/>
      <c r="BU1030" s="426"/>
      <c r="BV1030" s="424"/>
      <c r="BW1030" s="425"/>
      <c r="BX1030" s="425"/>
      <c r="BY1030" s="425"/>
      <c r="BZ1030" s="425"/>
      <c r="CA1030" s="425"/>
      <c r="CB1030" s="426"/>
      <c r="CC1030" s="468"/>
      <c r="CD1030" s="469"/>
      <c r="CE1030" s="469"/>
      <c r="CF1030" s="469"/>
      <c r="CG1030" s="469"/>
      <c r="CH1030" s="469"/>
      <c r="CI1030" s="469"/>
      <c r="CJ1030" s="469"/>
    </row>
    <row r="1031" spans="4:140" ht="14.25" customHeight="1" x14ac:dyDescent="0.35">
      <c r="D1031" s="279"/>
      <c r="E1031" s="280"/>
      <c r="F1031" s="280"/>
      <c r="G1031" s="280"/>
      <c r="H1031" s="280"/>
      <c r="I1031" s="280"/>
      <c r="J1031" s="280"/>
      <c r="K1031" s="280"/>
      <c r="L1031" s="280"/>
      <c r="M1031" s="280"/>
      <c r="N1031" s="280"/>
      <c r="O1031" s="280"/>
      <c r="P1031" s="280"/>
      <c r="Q1031" s="280"/>
      <c r="R1031" s="280"/>
      <c r="S1031" s="280"/>
      <c r="T1031" s="280"/>
      <c r="U1031" s="280"/>
      <c r="V1031" s="280"/>
      <c r="W1031" s="280"/>
      <c r="X1031" s="280"/>
      <c r="Y1031" s="281"/>
      <c r="Z1031" s="424"/>
      <c r="AA1031" s="425"/>
      <c r="AB1031" s="425"/>
      <c r="AC1031" s="425"/>
      <c r="AD1031" s="425"/>
      <c r="AE1031" s="426"/>
      <c r="AF1031" s="424"/>
      <c r="AG1031" s="425"/>
      <c r="AH1031" s="425"/>
      <c r="AI1031" s="425"/>
      <c r="AJ1031" s="425"/>
      <c r="AK1031" s="425"/>
      <c r="AL1031" s="425"/>
      <c r="AM1031" s="426"/>
      <c r="AN1031" s="424"/>
      <c r="AO1031" s="425"/>
      <c r="AP1031" s="425"/>
      <c r="AR1031" s="485" t="s">
        <v>818</v>
      </c>
      <c r="AS1031" s="485"/>
      <c r="AT1031" s="485"/>
      <c r="AU1031" s="485"/>
      <c r="AV1031" s="485"/>
      <c r="AW1031" s="485"/>
      <c r="AX1031" s="485"/>
      <c r="AY1031" s="485"/>
      <c r="AZ1031" s="485"/>
      <c r="BA1031" s="485"/>
      <c r="BB1031" s="485"/>
      <c r="BC1031" s="485"/>
      <c r="BD1031" s="485"/>
      <c r="BE1031" s="485"/>
      <c r="BF1031" s="485"/>
      <c r="BG1031" s="485"/>
      <c r="BH1031" s="469"/>
      <c r="BI1031" s="469"/>
      <c r="BJ1031" s="469"/>
      <c r="BK1031" s="469"/>
      <c r="BL1031" s="469"/>
      <c r="BM1031" s="469"/>
      <c r="BN1031" s="469"/>
      <c r="BO1031" s="424"/>
      <c r="BP1031" s="425"/>
      <c r="BQ1031" s="425"/>
      <c r="BR1031" s="425"/>
      <c r="BS1031" s="425"/>
      <c r="BT1031" s="425"/>
      <c r="BU1031" s="426"/>
      <c r="BV1031" s="424"/>
      <c r="BW1031" s="425"/>
      <c r="BX1031" s="425"/>
      <c r="BY1031" s="425"/>
      <c r="BZ1031" s="425"/>
      <c r="CA1031" s="425"/>
      <c r="CB1031" s="426"/>
      <c r="CC1031" s="468"/>
      <c r="CD1031" s="469"/>
      <c r="CE1031" s="469"/>
      <c r="CF1031" s="469"/>
      <c r="CG1031" s="469"/>
      <c r="CH1031" s="469"/>
      <c r="CI1031" s="469"/>
      <c r="CJ1031" s="469"/>
    </row>
    <row r="1032" spans="4:140" ht="14.25" customHeight="1" x14ac:dyDescent="0.35">
      <c r="D1032" s="279"/>
      <c r="E1032" s="280"/>
      <c r="F1032" s="280"/>
      <c r="G1032" s="280"/>
      <c r="H1032" s="280"/>
      <c r="I1032" s="280"/>
      <c r="J1032" s="280"/>
      <c r="K1032" s="280"/>
      <c r="L1032" s="280"/>
      <c r="M1032" s="280"/>
      <c r="N1032" s="280"/>
      <c r="O1032" s="280"/>
      <c r="P1032" s="280"/>
      <c r="Q1032" s="280"/>
      <c r="R1032" s="280"/>
      <c r="S1032" s="280"/>
      <c r="T1032" s="280"/>
      <c r="U1032" s="280"/>
      <c r="V1032" s="280"/>
      <c r="W1032" s="280"/>
      <c r="X1032" s="280"/>
      <c r="Y1032" s="281"/>
      <c r="Z1032" s="424"/>
      <c r="AA1032" s="425"/>
      <c r="AB1032" s="425"/>
      <c r="AC1032" s="425"/>
      <c r="AD1032" s="425"/>
      <c r="AE1032" s="426"/>
      <c r="AF1032" s="424"/>
      <c r="AG1032" s="425"/>
      <c r="AH1032" s="425"/>
      <c r="AI1032" s="425"/>
      <c r="AJ1032" s="425"/>
      <c r="AK1032" s="425"/>
      <c r="AL1032" s="425"/>
      <c r="AM1032" s="426"/>
      <c r="AN1032" s="424"/>
      <c r="AO1032" s="425"/>
      <c r="AP1032" s="425"/>
      <c r="AR1032" s="485" t="s">
        <v>819</v>
      </c>
      <c r="AS1032" s="485"/>
      <c r="AT1032" s="485"/>
      <c r="AU1032" s="485"/>
      <c r="AV1032" s="485"/>
      <c r="AW1032" s="485"/>
      <c r="AX1032" s="485"/>
      <c r="AY1032" s="485"/>
      <c r="AZ1032" s="485"/>
      <c r="BA1032" s="485"/>
      <c r="BB1032" s="485"/>
      <c r="BC1032" s="485"/>
      <c r="BD1032" s="485"/>
      <c r="BE1032" s="485"/>
      <c r="BF1032" s="485"/>
      <c r="BG1032" s="485"/>
      <c r="BH1032" s="469"/>
      <c r="BI1032" s="469"/>
      <c r="BJ1032" s="469"/>
      <c r="BK1032" s="469"/>
      <c r="BL1032" s="469"/>
      <c r="BM1032" s="469"/>
      <c r="BN1032" s="469"/>
      <c r="BO1032" s="424"/>
      <c r="BP1032" s="425"/>
      <c r="BQ1032" s="425"/>
      <c r="BR1032" s="425"/>
      <c r="BS1032" s="425"/>
      <c r="BT1032" s="425"/>
      <c r="BU1032" s="426"/>
      <c r="BV1032" s="424"/>
      <c r="BW1032" s="425"/>
      <c r="BX1032" s="425"/>
      <c r="BY1032" s="425"/>
      <c r="BZ1032" s="425"/>
      <c r="CA1032" s="425"/>
      <c r="CB1032" s="426"/>
      <c r="CC1032" s="468"/>
      <c r="CD1032" s="469"/>
      <c r="CE1032" s="469"/>
      <c r="CF1032" s="469"/>
      <c r="CG1032" s="469"/>
      <c r="CH1032" s="469"/>
      <c r="CI1032" s="469"/>
      <c r="CJ1032" s="469"/>
    </row>
    <row r="1033" spans="4:140" ht="14.25" customHeight="1" x14ac:dyDescent="0.35">
      <c r="D1033" s="279"/>
      <c r="E1033" s="280"/>
      <c r="F1033" s="280"/>
      <c r="G1033" s="280"/>
      <c r="H1033" s="280"/>
      <c r="I1033" s="280"/>
      <c r="J1033" s="280"/>
      <c r="K1033" s="280"/>
      <c r="L1033" s="280"/>
      <c r="M1033" s="280"/>
      <c r="N1033" s="280"/>
      <c r="O1033" s="280"/>
      <c r="P1033" s="280"/>
      <c r="Q1033" s="280"/>
      <c r="R1033" s="280"/>
      <c r="S1033" s="280"/>
      <c r="T1033" s="280"/>
      <c r="U1033" s="280"/>
      <c r="V1033" s="280"/>
      <c r="W1033" s="280"/>
      <c r="X1033" s="280"/>
      <c r="Y1033" s="281"/>
      <c r="Z1033" s="424"/>
      <c r="AA1033" s="425"/>
      <c r="AB1033" s="425"/>
      <c r="AC1033" s="425"/>
      <c r="AD1033" s="425"/>
      <c r="AE1033" s="426"/>
      <c r="AF1033" s="424"/>
      <c r="AG1033" s="425"/>
      <c r="AH1033" s="425"/>
      <c r="AI1033" s="425"/>
      <c r="AJ1033" s="425"/>
      <c r="AK1033" s="425"/>
      <c r="AL1033" s="425"/>
      <c r="AM1033" s="426"/>
      <c r="AN1033" s="424"/>
      <c r="AO1033" s="425"/>
      <c r="AP1033" s="425"/>
      <c r="AR1033" s="485" t="s">
        <v>820</v>
      </c>
      <c r="AS1033" s="485"/>
      <c r="AT1033" s="485"/>
      <c r="AU1033" s="485"/>
      <c r="AV1033" s="485"/>
      <c r="AW1033" s="485"/>
      <c r="AX1033" s="485"/>
      <c r="AY1033" s="485"/>
      <c r="AZ1033" s="485"/>
      <c r="BA1033" s="485"/>
      <c r="BB1033" s="485"/>
      <c r="BC1033" s="485"/>
      <c r="BD1033" s="485"/>
      <c r="BE1033" s="485"/>
      <c r="BF1033" s="485"/>
      <c r="BG1033" s="485"/>
      <c r="BH1033" s="469"/>
      <c r="BI1033" s="469"/>
      <c r="BJ1033" s="469"/>
      <c r="BK1033" s="469"/>
      <c r="BL1033" s="469"/>
      <c r="BM1033" s="469"/>
      <c r="BN1033" s="469"/>
      <c r="BO1033" s="424"/>
      <c r="BP1033" s="425"/>
      <c r="BQ1033" s="425"/>
      <c r="BR1033" s="425"/>
      <c r="BS1033" s="425"/>
      <c r="BT1033" s="425"/>
      <c r="BU1033" s="426"/>
      <c r="BV1033" s="424"/>
      <c r="BW1033" s="425"/>
      <c r="BX1033" s="425"/>
      <c r="BY1033" s="425"/>
      <c r="BZ1033" s="425"/>
      <c r="CA1033" s="425"/>
      <c r="CB1033" s="426"/>
      <c r="CC1033" s="468"/>
      <c r="CD1033" s="469"/>
      <c r="CE1033" s="469"/>
      <c r="CF1033" s="469"/>
      <c r="CG1033" s="469"/>
      <c r="CH1033" s="469"/>
      <c r="CI1033" s="469"/>
      <c r="CJ1033" s="469"/>
    </row>
    <row r="1034" spans="4:140" ht="14.25" customHeight="1" x14ac:dyDescent="0.35">
      <c r="D1034" s="279"/>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1"/>
      <c r="Z1034" s="424"/>
      <c r="AA1034" s="425"/>
      <c r="AB1034" s="425"/>
      <c r="AC1034" s="425"/>
      <c r="AD1034" s="425"/>
      <c r="AE1034" s="426"/>
      <c r="AF1034" s="424"/>
      <c r="AG1034" s="425"/>
      <c r="AH1034" s="425"/>
      <c r="AI1034" s="425"/>
      <c r="AJ1034" s="425"/>
      <c r="AK1034" s="425"/>
      <c r="AL1034" s="425"/>
      <c r="AM1034" s="426"/>
      <c r="AN1034" s="424"/>
      <c r="AO1034" s="425"/>
      <c r="AP1034" s="425"/>
      <c r="AR1034" s="485" t="s">
        <v>363</v>
      </c>
      <c r="AS1034" s="485"/>
      <c r="AT1034" s="485"/>
      <c r="AU1034" s="485"/>
      <c r="AV1034" s="485"/>
      <c r="AW1034" s="485"/>
      <c r="AX1034" s="485"/>
      <c r="AY1034" s="485"/>
      <c r="AZ1034" s="485"/>
      <c r="BA1034" s="485"/>
      <c r="BB1034" s="485"/>
      <c r="BC1034" s="485"/>
      <c r="BD1034" s="485"/>
      <c r="BE1034" s="485"/>
      <c r="BF1034" s="485"/>
      <c r="BG1034" s="485"/>
      <c r="BH1034" s="469">
        <v>269</v>
      </c>
      <c r="BI1034" s="469"/>
      <c r="BJ1034" s="469"/>
      <c r="BK1034" s="469"/>
      <c r="BL1034" s="469"/>
      <c r="BM1034" s="469"/>
      <c r="BN1034" s="469"/>
      <c r="BO1034" s="415">
        <v>76697</v>
      </c>
      <c r="BP1034" s="425"/>
      <c r="BQ1034" s="425"/>
      <c r="BR1034" s="425"/>
      <c r="BS1034" s="425"/>
      <c r="BT1034" s="425"/>
      <c r="BU1034" s="426"/>
      <c r="BV1034" s="424">
        <v>12277</v>
      </c>
      <c r="BW1034" s="425"/>
      <c r="BX1034" s="425"/>
      <c r="BY1034" s="425"/>
      <c r="BZ1034" s="425"/>
      <c r="CA1034" s="425"/>
      <c r="CB1034" s="426"/>
      <c r="CC1034" s="468">
        <f>SUM(BH1034:CB1034)</f>
        <v>89243</v>
      </c>
      <c r="CD1034" s="469"/>
      <c r="CE1034" s="469"/>
      <c r="CF1034" s="469"/>
      <c r="CG1034" s="469"/>
      <c r="CH1034" s="469"/>
      <c r="CI1034" s="469"/>
      <c r="CJ1034" s="469"/>
    </row>
    <row r="1035" spans="4:140" ht="14.25" customHeight="1" x14ac:dyDescent="0.35">
      <c r="D1035" s="95" t="s">
        <v>466</v>
      </c>
      <c r="E1035" s="95"/>
      <c r="F1035" s="95"/>
      <c r="G1035" s="95"/>
      <c r="H1035" s="95"/>
      <c r="I1035" s="95"/>
      <c r="J1035" s="95"/>
      <c r="K1035" s="95"/>
      <c r="L1035" s="95"/>
      <c r="M1035" s="95"/>
      <c r="N1035" s="95"/>
      <c r="O1035" s="95"/>
      <c r="P1035" s="95"/>
      <c r="Q1035" s="95"/>
      <c r="R1035" s="95"/>
      <c r="S1035" s="95"/>
      <c r="T1035" s="95"/>
      <c r="U1035" s="95"/>
      <c r="V1035" s="95"/>
      <c r="W1035" s="95"/>
      <c r="X1035" s="95"/>
      <c r="Y1035" s="95"/>
      <c r="Z1035" s="95"/>
      <c r="AA1035" s="95"/>
      <c r="AB1035" s="95"/>
      <c r="AC1035" s="95"/>
      <c r="AD1035" s="95"/>
      <c r="AE1035" s="95"/>
      <c r="AF1035" s="95"/>
      <c r="AG1035" s="95"/>
      <c r="AH1035" s="95"/>
      <c r="AI1035" s="95"/>
      <c r="AJ1035" s="95"/>
      <c r="AK1035" s="95"/>
      <c r="AL1035" s="95"/>
      <c r="AM1035" s="95"/>
      <c r="AN1035" s="95"/>
      <c r="AO1035" s="95"/>
      <c r="AP1035" s="95"/>
      <c r="AQ1035" s="64"/>
      <c r="AR1035" s="529" t="s">
        <v>857</v>
      </c>
      <c r="AS1035" s="529"/>
      <c r="AT1035" s="529"/>
      <c r="AU1035" s="529"/>
      <c r="AV1035" s="529"/>
      <c r="AW1035" s="529"/>
      <c r="AX1035" s="529"/>
      <c r="AY1035" s="529"/>
      <c r="AZ1035" s="529"/>
      <c r="BA1035" s="529"/>
      <c r="BB1035" s="529"/>
      <c r="BC1035" s="529"/>
      <c r="BD1035" s="529"/>
      <c r="BE1035" s="529"/>
      <c r="BF1035" s="529"/>
      <c r="BG1035" s="529"/>
      <c r="BH1035" s="529"/>
      <c r="BI1035" s="529"/>
      <c r="BJ1035" s="529"/>
      <c r="BK1035" s="529"/>
      <c r="BL1035" s="529"/>
      <c r="BM1035" s="529"/>
      <c r="BN1035" s="529"/>
      <c r="BO1035" s="529"/>
      <c r="BP1035" s="529"/>
      <c r="BQ1035" s="529"/>
      <c r="BR1035" s="529"/>
      <c r="BS1035" s="529"/>
      <c r="BT1035" s="529"/>
      <c r="BU1035" s="529"/>
      <c r="BV1035" s="529"/>
      <c r="BW1035" s="529"/>
      <c r="BX1035" s="529"/>
      <c r="BY1035" s="529"/>
      <c r="BZ1035" s="529"/>
      <c r="CA1035" s="529"/>
      <c r="CB1035" s="529"/>
      <c r="CC1035" s="529"/>
      <c r="CD1035" s="529"/>
      <c r="CE1035" s="529"/>
      <c r="CF1035" s="529"/>
      <c r="CG1035" s="529"/>
      <c r="CH1035" s="529"/>
      <c r="CI1035" s="529"/>
      <c r="CJ1035" s="64"/>
    </row>
    <row r="1036" spans="4:140" ht="14.25" customHeight="1" x14ac:dyDescent="0.35">
      <c r="D1036" s="96"/>
      <c r="E1036" s="96"/>
      <c r="F1036" s="96"/>
      <c r="G1036" s="96"/>
      <c r="H1036" s="96"/>
      <c r="I1036" s="96"/>
      <c r="J1036" s="96"/>
      <c r="K1036" s="96"/>
      <c r="L1036" s="96"/>
      <c r="M1036" s="96"/>
      <c r="N1036" s="96"/>
      <c r="O1036" s="96"/>
      <c r="P1036" s="96"/>
      <c r="Q1036" s="96"/>
      <c r="R1036" s="96"/>
      <c r="S1036" s="96"/>
      <c r="T1036" s="96"/>
      <c r="U1036" s="96"/>
      <c r="V1036" s="96"/>
      <c r="W1036" s="96"/>
      <c r="X1036" s="96"/>
      <c r="Y1036" s="96"/>
      <c r="Z1036" s="96"/>
      <c r="AA1036" s="96"/>
      <c r="AB1036" s="96"/>
      <c r="AC1036" s="96"/>
      <c r="AD1036" s="96"/>
      <c r="AE1036" s="96"/>
      <c r="AF1036" s="96"/>
      <c r="AG1036" s="96"/>
      <c r="AH1036" s="96"/>
      <c r="AI1036" s="96"/>
      <c r="AJ1036" s="96"/>
      <c r="AK1036" s="96"/>
      <c r="AL1036" s="96"/>
      <c r="AM1036" s="96"/>
      <c r="AN1036" s="96"/>
      <c r="AO1036" s="96"/>
      <c r="AP1036" s="96"/>
      <c r="AQ1036" s="64"/>
      <c r="AR1036" s="96"/>
      <c r="AS1036" s="96"/>
      <c r="AT1036" s="96"/>
      <c r="AU1036" s="96"/>
      <c r="AV1036" s="96"/>
      <c r="AW1036" s="96"/>
      <c r="AX1036" s="96"/>
      <c r="AY1036" s="96"/>
      <c r="AZ1036" s="96"/>
      <c r="BA1036" s="96"/>
      <c r="BB1036" s="96"/>
      <c r="BC1036" s="96"/>
      <c r="BD1036" s="96"/>
      <c r="BE1036" s="96"/>
      <c r="BF1036" s="96"/>
      <c r="BG1036" s="96"/>
      <c r="BH1036" s="96"/>
      <c r="BI1036" s="96"/>
      <c r="BJ1036" s="96"/>
      <c r="BK1036" s="96"/>
      <c r="BL1036" s="96"/>
      <c r="BM1036" s="96"/>
      <c r="BN1036" s="96"/>
      <c r="BO1036" s="96"/>
      <c r="BP1036" s="96"/>
      <c r="BQ1036" s="96"/>
      <c r="BR1036" s="96"/>
      <c r="BS1036" s="96"/>
      <c r="BT1036" s="96"/>
      <c r="BU1036" s="96"/>
      <c r="BV1036" s="96"/>
      <c r="BW1036" s="96"/>
      <c r="BX1036" s="96"/>
      <c r="BY1036" s="96"/>
      <c r="BZ1036" s="96"/>
      <c r="CA1036" s="96"/>
      <c r="CB1036" s="96"/>
      <c r="CC1036" s="96"/>
      <c r="CD1036" s="96"/>
      <c r="CE1036" s="96"/>
      <c r="CF1036" s="96"/>
      <c r="CG1036" s="96"/>
      <c r="CH1036" s="96"/>
      <c r="CI1036" s="96"/>
      <c r="CJ1036" s="64"/>
    </row>
    <row r="1037" spans="4:140" ht="14.25" customHeight="1" x14ac:dyDescent="0.35">
      <c r="D1037" s="316" t="s">
        <v>874</v>
      </c>
      <c r="E1037" s="316"/>
      <c r="F1037" s="316"/>
      <c r="G1037" s="316"/>
      <c r="H1037" s="316"/>
      <c r="I1037" s="316"/>
      <c r="J1037" s="316"/>
      <c r="K1037" s="316"/>
      <c r="L1037" s="316"/>
      <c r="M1037" s="316"/>
      <c r="N1037" s="316"/>
      <c r="O1037" s="316"/>
      <c r="P1037" s="316"/>
      <c r="Q1037" s="316"/>
      <c r="R1037" s="316"/>
      <c r="S1037" s="316"/>
      <c r="T1037" s="316"/>
      <c r="U1037" s="316"/>
      <c r="V1037" s="316"/>
      <c r="W1037" s="316"/>
      <c r="X1037" s="316"/>
      <c r="Y1037" s="316"/>
      <c r="Z1037" s="316"/>
      <c r="AA1037" s="316"/>
      <c r="AB1037" s="316"/>
      <c r="AC1037" s="316"/>
      <c r="AD1037" s="316"/>
      <c r="AE1037" s="316"/>
      <c r="AF1037" s="316"/>
      <c r="AG1037" s="316"/>
      <c r="AH1037" s="316"/>
      <c r="AI1037" s="316"/>
      <c r="AJ1037" s="316"/>
      <c r="AK1037" s="316"/>
      <c r="AL1037" s="316"/>
      <c r="AM1037" s="316"/>
      <c r="AN1037" s="316"/>
      <c r="AO1037" s="316"/>
      <c r="AP1037" s="316"/>
      <c r="AR1037" s="243"/>
      <c r="AS1037" s="243"/>
      <c r="AT1037" s="243"/>
      <c r="AU1037" s="243"/>
      <c r="AV1037" s="243"/>
      <c r="AW1037" s="243"/>
      <c r="AX1037" s="243"/>
      <c r="AY1037" s="243"/>
      <c r="AZ1037" s="243"/>
      <c r="BA1037" s="243"/>
      <c r="BB1037" s="243"/>
      <c r="BC1037" s="243"/>
      <c r="BD1037" s="243"/>
      <c r="BE1037" s="243"/>
      <c r="BF1037" s="243"/>
      <c r="BG1037" s="243"/>
      <c r="BH1037" s="243"/>
      <c r="BI1037" s="243"/>
      <c r="BJ1037" s="243"/>
      <c r="BK1037" s="243"/>
      <c r="BL1037" s="243"/>
      <c r="BM1037" s="243"/>
      <c r="BN1037" s="243"/>
      <c r="BO1037" s="243"/>
      <c r="BP1037" s="243"/>
      <c r="BQ1037" s="243"/>
      <c r="BR1037" s="243"/>
      <c r="BS1037" s="243"/>
      <c r="BT1037" s="243"/>
      <c r="BU1037" s="243"/>
      <c r="BV1037" s="243"/>
      <c r="BW1037" s="243"/>
      <c r="BX1037" s="243"/>
      <c r="BY1037" s="243"/>
      <c r="BZ1037" s="243"/>
      <c r="CA1037" s="243"/>
      <c r="CB1037" s="243"/>
      <c r="CC1037" s="243"/>
      <c r="CD1037" s="243"/>
      <c r="CE1037" s="243"/>
      <c r="CF1037" s="243"/>
      <c r="CG1037" s="243"/>
      <c r="CH1037" s="243"/>
    </row>
    <row r="1038" spans="4:140" ht="14.25" customHeight="1" x14ac:dyDescent="0.35">
      <c r="D1038" s="316"/>
      <c r="E1038" s="316"/>
      <c r="F1038" s="316"/>
      <c r="G1038" s="316"/>
      <c r="H1038" s="316"/>
      <c r="I1038" s="316"/>
      <c r="J1038" s="316"/>
      <c r="K1038" s="316"/>
      <c r="L1038" s="316"/>
      <c r="M1038" s="316"/>
      <c r="N1038" s="316"/>
      <c r="O1038" s="316"/>
      <c r="P1038" s="316"/>
      <c r="Q1038" s="316"/>
      <c r="R1038" s="316"/>
      <c r="S1038" s="316"/>
      <c r="T1038" s="316"/>
      <c r="U1038" s="316"/>
      <c r="V1038" s="316"/>
      <c r="W1038" s="316"/>
      <c r="X1038" s="316"/>
      <c r="Y1038" s="316"/>
      <c r="Z1038" s="316"/>
      <c r="AA1038" s="316"/>
      <c r="AB1038" s="316"/>
      <c r="AC1038" s="316"/>
      <c r="AD1038" s="316"/>
      <c r="AE1038" s="316"/>
      <c r="AF1038" s="316"/>
      <c r="AG1038" s="316"/>
      <c r="AH1038" s="316"/>
      <c r="AI1038" s="316"/>
      <c r="AJ1038" s="316"/>
      <c r="AK1038" s="316"/>
      <c r="AL1038" s="316"/>
      <c r="AM1038" s="316"/>
      <c r="AN1038" s="316"/>
      <c r="AO1038" s="316"/>
      <c r="AP1038" s="316"/>
      <c r="AR1038" s="243"/>
      <c r="AS1038" s="243"/>
      <c r="AT1038" s="243"/>
      <c r="AU1038" s="243"/>
      <c r="AV1038" s="243"/>
      <c r="AW1038" s="243"/>
      <c r="AX1038" s="243"/>
      <c r="AY1038" s="243"/>
      <c r="AZ1038" s="243"/>
      <c r="BA1038" s="243"/>
      <c r="BB1038" s="243"/>
      <c r="BC1038" s="243"/>
      <c r="BD1038" s="243"/>
      <c r="BE1038" s="243"/>
      <c r="BF1038" s="243"/>
      <c r="BG1038" s="243"/>
      <c r="BH1038" s="243"/>
      <c r="BI1038" s="243"/>
      <c r="BJ1038" s="243"/>
      <c r="BK1038" s="243"/>
      <c r="BL1038" s="243"/>
      <c r="BM1038" s="243"/>
      <c r="BN1038" s="243"/>
      <c r="BO1038" s="243"/>
      <c r="BP1038" s="243"/>
      <c r="BQ1038" s="243"/>
      <c r="BR1038" s="243"/>
      <c r="BS1038" s="243"/>
      <c r="BT1038" s="243"/>
      <c r="BU1038" s="243"/>
      <c r="BV1038" s="243"/>
      <c r="BW1038" s="243"/>
      <c r="BX1038" s="243"/>
      <c r="BY1038" s="243"/>
      <c r="BZ1038" s="243"/>
      <c r="CA1038" s="243"/>
      <c r="CB1038" s="243"/>
      <c r="CC1038" s="243"/>
      <c r="CD1038" s="243"/>
      <c r="CE1038" s="243"/>
      <c r="CF1038" s="243"/>
      <c r="CG1038" s="243"/>
      <c r="CH1038" s="243"/>
      <c r="EI1038" s="116" t="s">
        <v>490</v>
      </c>
      <c r="EJ1038" s="116">
        <f>AA1043/$AA$1042*100</f>
        <v>21.226415094339622</v>
      </c>
    </row>
    <row r="1039" spans="4:140" ht="14.25" customHeight="1" x14ac:dyDescent="0.35">
      <c r="D1039" s="317"/>
      <c r="E1039" s="317"/>
      <c r="F1039" s="317"/>
      <c r="G1039" s="317"/>
      <c r="H1039" s="317"/>
      <c r="I1039" s="317"/>
      <c r="J1039" s="317"/>
      <c r="K1039" s="317"/>
      <c r="L1039" s="317"/>
      <c r="M1039" s="317"/>
      <c r="N1039" s="317"/>
      <c r="O1039" s="317"/>
      <c r="P1039" s="317"/>
      <c r="Q1039" s="317"/>
      <c r="R1039" s="317"/>
      <c r="S1039" s="317"/>
      <c r="T1039" s="317"/>
      <c r="U1039" s="317"/>
      <c r="V1039" s="317"/>
      <c r="W1039" s="317"/>
      <c r="X1039" s="317"/>
      <c r="Y1039" s="317"/>
      <c r="Z1039" s="317"/>
      <c r="AA1039" s="317"/>
      <c r="AB1039" s="317"/>
      <c r="AC1039" s="317"/>
      <c r="AD1039" s="317"/>
      <c r="AE1039" s="317"/>
      <c r="AF1039" s="317"/>
      <c r="AG1039" s="317"/>
      <c r="AH1039" s="317"/>
      <c r="AI1039" s="317"/>
      <c r="AJ1039" s="317"/>
      <c r="AK1039" s="317"/>
      <c r="AL1039" s="317"/>
      <c r="AM1039" s="317"/>
      <c r="AN1039" s="317"/>
      <c r="AO1039" s="317"/>
      <c r="AP1039" s="317"/>
      <c r="AR1039" s="243"/>
      <c r="AS1039" s="243"/>
      <c r="AT1039" s="243"/>
      <c r="AU1039" s="243"/>
      <c r="AV1039" s="243"/>
      <c r="AW1039" s="243"/>
      <c r="AX1039" s="243"/>
      <c r="AY1039" s="243"/>
      <c r="AZ1039" s="243"/>
      <c r="BA1039" s="243"/>
      <c r="BB1039" s="243"/>
      <c r="BC1039" s="243"/>
      <c r="BD1039" s="243"/>
      <c r="BE1039" s="243"/>
      <c r="BF1039" s="243"/>
      <c r="BG1039" s="243"/>
      <c r="BH1039" s="243"/>
      <c r="BI1039" s="243"/>
      <c r="BJ1039" s="243"/>
      <c r="BK1039" s="243"/>
      <c r="BL1039" s="243"/>
      <c r="BM1039" s="243"/>
      <c r="BN1039" s="243"/>
      <c r="BO1039" s="243"/>
      <c r="BP1039" s="243"/>
      <c r="BQ1039" s="243"/>
      <c r="BR1039" s="243"/>
      <c r="BS1039" s="243"/>
      <c r="BT1039" s="243"/>
      <c r="BU1039" s="243"/>
      <c r="BV1039" s="243"/>
      <c r="BW1039" s="243"/>
      <c r="BX1039" s="243"/>
      <c r="BY1039" s="243"/>
      <c r="BZ1039" s="243"/>
      <c r="CA1039" s="243"/>
      <c r="CB1039" s="243"/>
      <c r="CC1039" s="243"/>
      <c r="CD1039" s="243"/>
      <c r="CE1039" s="243"/>
      <c r="CF1039" s="243"/>
      <c r="CG1039" s="243"/>
      <c r="CH1039" s="243"/>
      <c r="EI1039" s="116" t="s">
        <v>488</v>
      </c>
      <c r="EJ1039" s="116">
        <f>AA1044/$AA$1042*100</f>
        <v>5.1886792452830193</v>
      </c>
    </row>
    <row r="1040" spans="4:140" ht="14.25" customHeight="1" x14ac:dyDescent="0.35">
      <c r="D1040" s="284" t="s">
        <v>467</v>
      </c>
      <c r="E1040" s="285"/>
      <c r="F1040" s="285"/>
      <c r="G1040" s="285"/>
      <c r="H1040" s="285"/>
      <c r="I1040" s="285"/>
      <c r="J1040" s="285"/>
      <c r="K1040" s="285"/>
      <c r="L1040" s="285"/>
      <c r="M1040" s="285"/>
      <c r="N1040" s="285"/>
      <c r="O1040" s="285"/>
      <c r="P1040" s="285"/>
      <c r="Q1040" s="285"/>
      <c r="R1040" s="285"/>
      <c r="S1040" s="285"/>
      <c r="T1040" s="285"/>
      <c r="U1040" s="285"/>
      <c r="V1040" s="285"/>
      <c r="W1040" s="285"/>
      <c r="X1040" s="285"/>
      <c r="Y1040" s="285"/>
      <c r="Z1040" s="286"/>
      <c r="AA1040" s="418" t="s">
        <v>468</v>
      </c>
      <c r="AB1040" s="419"/>
      <c r="AC1040" s="419"/>
      <c r="AD1040" s="419"/>
      <c r="AE1040" s="419"/>
      <c r="AF1040" s="419"/>
      <c r="AG1040" s="419"/>
      <c r="AH1040" s="419"/>
      <c r="AI1040" s="419"/>
      <c r="AJ1040" s="419"/>
      <c r="AK1040" s="419"/>
      <c r="AL1040" s="419"/>
      <c r="AM1040" s="419"/>
      <c r="AN1040" s="419"/>
      <c r="AO1040" s="419"/>
      <c r="AP1040" s="419"/>
      <c r="AR1040" s="243"/>
      <c r="AS1040" s="243">
        <v>260</v>
      </c>
      <c r="AT1040" s="243"/>
      <c r="AU1040" s="243"/>
      <c r="AV1040" s="243"/>
      <c r="AW1040" s="243"/>
      <c r="AX1040" s="243"/>
      <c r="AY1040" s="243"/>
      <c r="AZ1040" s="243"/>
      <c r="BA1040" s="243"/>
      <c r="BB1040" s="243"/>
      <c r="BC1040" s="243"/>
      <c r="BD1040" s="243"/>
      <c r="BE1040" s="243"/>
      <c r="BF1040" s="243"/>
      <c r="BG1040" s="243"/>
      <c r="BH1040" s="243"/>
      <c r="BI1040" s="243"/>
      <c r="BJ1040" s="243"/>
      <c r="BK1040" s="243"/>
      <c r="BL1040" s="243"/>
      <c r="BM1040" s="243"/>
      <c r="BN1040" s="243"/>
      <c r="BO1040" s="243"/>
      <c r="BP1040" s="243"/>
      <c r="BQ1040" s="243"/>
      <c r="BR1040" s="243"/>
      <c r="BS1040" s="243"/>
      <c r="BT1040" s="243"/>
      <c r="BU1040" s="243"/>
      <c r="BV1040" s="243"/>
      <c r="BW1040" s="243"/>
      <c r="BX1040" s="243"/>
      <c r="BY1040" s="243"/>
      <c r="BZ1040" s="243"/>
      <c r="CA1040" s="243"/>
      <c r="CB1040" s="243"/>
      <c r="CC1040" s="243"/>
      <c r="CD1040" s="243"/>
      <c r="CE1040" s="243"/>
      <c r="CF1040" s="243"/>
      <c r="CG1040" s="243"/>
      <c r="CH1040" s="243"/>
      <c r="EI1040" s="116" t="s">
        <v>489</v>
      </c>
      <c r="EJ1040" s="116">
        <f>AA1045/$AA$1042*100</f>
        <v>73.584905660377359</v>
      </c>
    </row>
    <row r="1041" spans="4:141" ht="14.25" customHeight="1" x14ac:dyDescent="0.35">
      <c r="D1041" s="287"/>
      <c r="E1041" s="288"/>
      <c r="F1041" s="288"/>
      <c r="G1041" s="288"/>
      <c r="H1041" s="288"/>
      <c r="I1041" s="288"/>
      <c r="J1041" s="288"/>
      <c r="K1041" s="288"/>
      <c r="L1041" s="288"/>
      <c r="M1041" s="288"/>
      <c r="N1041" s="288"/>
      <c r="O1041" s="288"/>
      <c r="P1041" s="288"/>
      <c r="Q1041" s="288"/>
      <c r="R1041" s="288"/>
      <c r="S1041" s="288"/>
      <c r="T1041" s="288"/>
      <c r="U1041" s="288"/>
      <c r="V1041" s="288"/>
      <c r="W1041" s="288"/>
      <c r="X1041" s="288"/>
      <c r="Y1041" s="288"/>
      <c r="Z1041" s="289"/>
      <c r="AA1041" s="421"/>
      <c r="AB1041" s="422"/>
      <c r="AC1041" s="422"/>
      <c r="AD1041" s="422"/>
      <c r="AE1041" s="422"/>
      <c r="AF1041" s="422"/>
      <c r="AG1041" s="422"/>
      <c r="AH1041" s="422"/>
      <c r="AI1041" s="422"/>
      <c r="AJ1041" s="422"/>
      <c r="AK1041" s="422"/>
      <c r="AL1041" s="422"/>
      <c r="AM1041" s="422"/>
      <c r="AN1041" s="422"/>
      <c r="AO1041" s="422"/>
      <c r="AP1041" s="422"/>
      <c r="AS1041" s="243">
        <v>118</v>
      </c>
      <c r="AT1041" s="244">
        <f>AS1041*100/AS1040</f>
        <v>45.384615384615387</v>
      </c>
      <c r="AU1041" s="246" t="s">
        <v>1266</v>
      </c>
      <c r="AV1041" s="243"/>
      <c r="AW1041" s="243"/>
      <c r="AX1041" s="243"/>
      <c r="AY1041" s="243"/>
      <c r="AZ1041" s="243"/>
      <c r="BA1041" s="243"/>
      <c r="BB1041" s="243"/>
      <c r="BC1041" s="243"/>
      <c r="BD1041" s="243"/>
      <c r="BE1041" s="243"/>
      <c r="BF1041" s="243"/>
      <c r="BG1041" s="243"/>
      <c r="BH1041" s="243"/>
      <c r="BI1041" s="243"/>
      <c r="BJ1041" s="243"/>
      <c r="BK1041" s="243"/>
      <c r="BL1041" s="243"/>
      <c r="BM1041" s="243"/>
      <c r="BN1041" s="243"/>
      <c r="BO1041" s="243"/>
      <c r="BP1041" s="243"/>
      <c r="BQ1041" s="243"/>
      <c r="BR1041" s="243"/>
      <c r="BS1041" s="243"/>
      <c r="BT1041" s="243"/>
      <c r="BU1041" s="243"/>
      <c r="BV1041" s="243"/>
      <c r="BW1041" s="243"/>
      <c r="BX1041" s="243"/>
      <c r="BY1041" s="243"/>
      <c r="BZ1041" s="243"/>
      <c r="CA1041" s="243"/>
      <c r="CB1041" s="243"/>
      <c r="CC1041" s="243"/>
      <c r="CD1041" s="243"/>
      <c r="CE1041" s="243"/>
      <c r="CF1041" s="243"/>
      <c r="CG1041" s="243"/>
      <c r="CH1041" s="243"/>
    </row>
    <row r="1042" spans="4:141" ht="14.25" customHeight="1" x14ac:dyDescent="0.35">
      <c r="D1042" s="424" t="s">
        <v>469</v>
      </c>
      <c r="E1042" s="425"/>
      <c r="F1042" s="425"/>
      <c r="G1042" s="425"/>
      <c r="H1042" s="425"/>
      <c r="I1042" s="425"/>
      <c r="J1042" s="425"/>
      <c r="K1042" s="425"/>
      <c r="L1042" s="425"/>
      <c r="M1042" s="425"/>
      <c r="N1042" s="425"/>
      <c r="O1042" s="425"/>
      <c r="P1042" s="425"/>
      <c r="Q1042" s="425"/>
      <c r="R1042" s="425"/>
      <c r="S1042" s="425"/>
      <c r="T1042" s="425"/>
      <c r="U1042" s="425"/>
      <c r="V1042" s="425"/>
      <c r="W1042" s="425"/>
      <c r="X1042" s="425"/>
      <c r="Y1042" s="425"/>
      <c r="Z1042" s="426"/>
      <c r="AA1042" s="542">
        <v>212</v>
      </c>
      <c r="AB1042" s="543"/>
      <c r="AC1042" s="543"/>
      <c r="AD1042" s="543"/>
      <c r="AE1042" s="543"/>
      <c r="AF1042" s="543"/>
      <c r="AG1042" s="543"/>
      <c r="AH1042" s="543"/>
      <c r="AI1042" s="543"/>
      <c r="AJ1042" s="543"/>
      <c r="AK1042" s="543"/>
      <c r="AL1042" s="543"/>
      <c r="AM1042" s="543"/>
      <c r="AN1042" s="543"/>
      <c r="AO1042" s="543"/>
      <c r="AP1042" s="543"/>
      <c r="AQ1042" s="210"/>
      <c r="AS1042" s="243">
        <v>13</v>
      </c>
      <c r="AT1042" s="244">
        <f>AS1042*100/AS1040</f>
        <v>5</v>
      </c>
      <c r="AU1042" s="246" t="s">
        <v>1267</v>
      </c>
      <c r="AV1042" s="243"/>
      <c r="AW1042" s="243"/>
      <c r="AX1042" s="243"/>
      <c r="AY1042" s="243"/>
      <c r="AZ1042" s="243"/>
      <c r="BA1042" s="243"/>
      <c r="BB1042" s="243"/>
      <c r="BC1042" s="243"/>
      <c r="BD1042" s="243"/>
      <c r="BE1042" s="243"/>
      <c r="BF1042" s="243"/>
      <c r="BG1042" s="243"/>
      <c r="BH1042" s="243"/>
      <c r="BI1042" s="243"/>
      <c r="BJ1042" s="243"/>
      <c r="BK1042" s="243"/>
      <c r="BL1042" s="245"/>
      <c r="BM1042" s="243"/>
      <c r="BN1042" s="243"/>
      <c r="BO1042" s="243"/>
      <c r="BP1042" s="243"/>
      <c r="BQ1042" s="243"/>
      <c r="BR1042" s="243"/>
      <c r="BS1042" s="243"/>
      <c r="BT1042" s="243"/>
      <c r="BU1042" s="243"/>
      <c r="BV1042" s="243"/>
      <c r="BW1042" s="243"/>
      <c r="BX1042" s="243"/>
      <c r="BY1042" s="243"/>
      <c r="BZ1042" s="243"/>
      <c r="CA1042" s="243"/>
      <c r="CB1042" s="243"/>
      <c r="CC1042" s="243"/>
      <c r="CD1042" s="243"/>
      <c r="CE1042" s="243"/>
      <c r="CF1042" s="243"/>
      <c r="CG1042" s="243"/>
      <c r="CH1042" s="243"/>
    </row>
    <row r="1043" spans="4:141" ht="14.25" customHeight="1" x14ac:dyDescent="0.35">
      <c r="D1043" s="424" t="s">
        <v>470</v>
      </c>
      <c r="E1043" s="425"/>
      <c r="F1043" s="425"/>
      <c r="G1043" s="425"/>
      <c r="H1043" s="425"/>
      <c r="I1043" s="425"/>
      <c r="J1043" s="425"/>
      <c r="K1043" s="425"/>
      <c r="L1043" s="425"/>
      <c r="M1043" s="425"/>
      <c r="N1043" s="425"/>
      <c r="O1043" s="425"/>
      <c r="P1043" s="425"/>
      <c r="Q1043" s="425"/>
      <c r="R1043" s="425"/>
      <c r="S1043" s="425"/>
      <c r="T1043" s="425"/>
      <c r="U1043" s="425"/>
      <c r="V1043" s="425"/>
      <c r="W1043" s="425"/>
      <c r="X1043" s="425"/>
      <c r="Y1043" s="425"/>
      <c r="Z1043" s="426"/>
      <c r="AA1043" s="542">
        <v>45</v>
      </c>
      <c r="AB1043" s="543"/>
      <c r="AC1043" s="543"/>
      <c r="AD1043" s="543"/>
      <c r="AE1043" s="543"/>
      <c r="AF1043" s="543"/>
      <c r="AG1043" s="543"/>
      <c r="AH1043" s="543"/>
      <c r="AI1043" s="543"/>
      <c r="AJ1043" s="543"/>
      <c r="AK1043" s="543"/>
      <c r="AL1043" s="543"/>
      <c r="AM1043" s="543"/>
      <c r="AN1043" s="543"/>
      <c r="AO1043" s="543"/>
      <c r="AP1043" s="543"/>
      <c r="AS1043" s="243">
        <v>129</v>
      </c>
      <c r="AT1043" s="244">
        <f>AS1043*100/AS1040</f>
        <v>49.615384615384613</v>
      </c>
      <c r="AU1043" s="246" t="s">
        <v>1268</v>
      </c>
      <c r="AV1043" s="243"/>
      <c r="AW1043" s="243"/>
      <c r="AX1043" s="243"/>
      <c r="AY1043" s="243"/>
      <c r="AZ1043" s="243"/>
      <c r="BA1043" s="243"/>
      <c r="BB1043" s="243"/>
      <c r="BC1043" s="243"/>
      <c r="BD1043" s="243"/>
      <c r="BE1043" s="243"/>
      <c r="BF1043" s="243"/>
      <c r="BG1043" s="243"/>
      <c r="BH1043" s="243"/>
      <c r="BI1043" s="243"/>
      <c r="BJ1043" s="243"/>
      <c r="BK1043" s="243"/>
      <c r="BL1043" s="243"/>
      <c r="BM1043" s="243"/>
      <c r="BN1043" s="243"/>
      <c r="BO1043" s="243"/>
      <c r="BP1043" s="243"/>
      <c r="BQ1043" s="243"/>
      <c r="BR1043" s="243"/>
      <c r="BS1043" s="243"/>
      <c r="BT1043" s="243"/>
      <c r="BU1043" s="243"/>
      <c r="BV1043" s="243"/>
      <c r="BW1043" s="243"/>
      <c r="BX1043" s="243"/>
      <c r="BY1043" s="243"/>
      <c r="BZ1043" s="243"/>
      <c r="CA1043" s="243"/>
      <c r="CB1043" s="243"/>
      <c r="CC1043" s="243"/>
      <c r="CD1043" s="243"/>
      <c r="CE1043" s="243"/>
      <c r="CF1043" s="243"/>
      <c r="CG1043" s="243"/>
      <c r="CH1043" s="243"/>
    </row>
    <row r="1044" spans="4:141" ht="14.25" customHeight="1" x14ac:dyDescent="0.35">
      <c r="D1044" s="424" t="s">
        <v>471</v>
      </c>
      <c r="E1044" s="425"/>
      <c r="F1044" s="425"/>
      <c r="G1044" s="425"/>
      <c r="H1044" s="425"/>
      <c r="I1044" s="425"/>
      <c r="J1044" s="425"/>
      <c r="K1044" s="425"/>
      <c r="L1044" s="425"/>
      <c r="M1044" s="425"/>
      <c r="N1044" s="425"/>
      <c r="O1044" s="425"/>
      <c r="P1044" s="425"/>
      <c r="Q1044" s="425"/>
      <c r="R1044" s="425"/>
      <c r="S1044" s="425"/>
      <c r="T1044" s="425"/>
      <c r="U1044" s="425"/>
      <c r="V1044" s="425"/>
      <c r="W1044" s="425"/>
      <c r="X1044" s="425"/>
      <c r="Y1044" s="425"/>
      <c r="Z1044" s="426"/>
      <c r="AA1044" s="542">
        <v>11</v>
      </c>
      <c r="AB1044" s="543"/>
      <c r="AC1044" s="543"/>
      <c r="AD1044" s="543"/>
      <c r="AE1044" s="543"/>
      <c r="AF1044" s="543"/>
      <c r="AG1044" s="543"/>
      <c r="AH1044" s="543"/>
      <c r="AI1044" s="543"/>
      <c r="AJ1044" s="543"/>
      <c r="AK1044" s="543"/>
      <c r="AL1044" s="543"/>
      <c r="AM1044" s="543"/>
      <c r="AN1044" s="543"/>
      <c r="AO1044" s="543"/>
      <c r="AP1044" s="543"/>
      <c r="AR1044" s="243"/>
      <c r="AS1044" s="243"/>
      <c r="AT1044" s="244"/>
      <c r="AU1044" s="243"/>
      <c r="AV1044" s="243"/>
      <c r="AW1044" s="243"/>
      <c r="AX1044" s="243"/>
      <c r="AY1044" s="243"/>
      <c r="AZ1044" s="243"/>
      <c r="BA1044" s="243"/>
      <c r="BB1044" s="243"/>
      <c r="BC1044" s="243"/>
      <c r="BD1044" s="243"/>
      <c r="BE1044" s="243"/>
      <c r="BF1044" s="243"/>
      <c r="BG1044" s="243"/>
      <c r="BH1044" s="243"/>
      <c r="BI1044" s="243"/>
      <c r="BJ1044" s="243"/>
      <c r="BK1044" s="243"/>
      <c r="BL1044" s="243"/>
      <c r="BM1044" s="243"/>
      <c r="BN1044" s="243"/>
      <c r="BO1044" s="243"/>
      <c r="BP1044" s="243"/>
      <c r="BQ1044" s="243"/>
      <c r="BR1044" s="243"/>
      <c r="BS1044" s="243"/>
      <c r="BT1044" s="243"/>
      <c r="BU1044" s="243"/>
      <c r="BV1044" s="243"/>
      <c r="BW1044" s="243"/>
      <c r="BX1044" s="243"/>
      <c r="BY1044" s="243"/>
      <c r="BZ1044" s="243"/>
      <c r="CA1044" s="243"/>
      <c r="CB1044" s="243"/>
      <c r="CC1044" s="243"/>
      <c r="CD1044" s="243"/>
      <c r="CE1044" s="243"/>
      <c r="CF1044" s="243"/>
      <c r="CG1044" s="243"/>
      <c r="CH1044" s="243"/>
    </row>
    <row r="1045" spans="4:141" ht="14.25" customHeight="1" x14ac:dyDescent="0.35">
      <c r="D1045" s="424" t="s">
        <v>472</v>
      </c>
      <c r="E1045" s="425"/>
      <c r="F1045" s="425"/>
      <c r="G1045" s="425"/>
      <c r="H1045" s="425"/>
      <c r="I1045" s="425"/>
      <c r="J1045" s="425"/>
      <c r="K1045" s="425"/>
      <c r="L1045" s="425"/>
      <c r="M1045" s="425"/>
      <c r="N1045" s="425"/>
      <c r="O1045" s="425"/>
      <c r="P1045" s="425"/>
      <c r="Q1045" s="425"/>
      <c r="R1045" s="425"/>
      <c r="S1045" s="425"/>
      <c r="T1045" s="425"/>
      <c r="U1045" s="425"/>
      <c r="V1045" s="425"/>
      <c r="W1045" s="425"/>
      <c r="X1045" s="425"/>
      <c r="Y1045" s="425"/>
      <c r="Z1045" s="426"/>
      <c r="AA1045" s="542">
        <v>156</v>
      </c>
      <c r="AB1045" s="543"/>
      <c r="AC1045" s="543"/>
      <c r="AD1045" s="543"/>
      <c r="AE1045" s="543"/>
      <c r="AF1045" s="543"/>
      <c r="AG1045" s="543"/>
      <c r="AH1045" s="543"/>
      <c r="AI1045" s="543"/>
      <c r="AJ1045" s="543"/>
      <c r="AK1045" s="543"/>
      <c r="AL1045" s="543"/>
      <c r="AM1045" s="543"/>
      <c r="AN1045" s="543"/>
      <c r="AO1045" s="543"/>
      <c r="AP1045" s="543"/>
      <c r="AR1045" s="243"/>
      <c r="AS1045" s="243"/>
      <c r="AT1045" s="243"/>
      <c r="AU1045" s="243"/>
      <c r="AV1045" s="243"/>
      <c r="AW1045" s="243"/>
      <c r="AX1045" s="243"/>
      <c r="AY1045" s="243"/>
      <c r="AZ1045" s="243"/>
      <c r="BA1045" s="243"/>
      <c r="BB1045" s="243"/>
      <c r="BC1045" s="243"/>
      <c r="BD1045" s="243"/>
      <c r="BE1045" s="243"/>
      <c r="BF1045" s="243"/>
      <c r="BG1045" s="243"/>
      <c r="BH1045" s="243"/>
      <c r="BI1045" s="243"/>
      <c r="BJ1045" s="243"/>
      <c r="BK1045" s="243"/>
      <c r="BL1045" s="243"/>
      <c r="BM1045" s="243"/>
      <c r="BN1045" s="243"/>
      <c r="BO1045" s="243"/>
      <c r="BP1045" s="243"/>
      <c r="BQ1045" s="243"/>
      <c r="BR1045" s="243"/>
      <c r="BS1045" s="243"/>
      <c r="BT1045" s="243"/>
      <c r="BU1045" s="243"/>
      <c r="BV1045" s="243"/>
      <c r="BW1045" s="243"/>
      <c r="BX1045" s="243"/>
      <c r="BY1045" s="243"/>
      <c r="BZ1045" s="243"/>
      <c r="CA1045" s="243"/>
      <c r="CB1045" s="243"/>
      <c r="CC1045" s="243"/>
      <c r="CD1045" s="243"/>
      <c r="CE1045" s="243"/>
      <c r="CF1045" s="243"/>
      <c r="CG1045" s="243"/>
      <c r="CH1045" s="243"/>
    </row>
    <row r="1046" spans="4:141" ht="14.25" customHeight="1" x14ac:dyDescent="0.35">
      <c r="D1046" s="95" t="s">
        <v>857</v>
      </c>
      <c r="E1046" s="95"/>
      <c r="F1046" s="95"/>
      <c r="G1046" s="95"/>
      <c r="H1046" s="95"/>
      <c r="I1046" s="95"/>
      <c r="J1046" s="95"/>
      <c r="K1046" s="95"/>
      <c r="L1046" s="95"/>
      <c r="M1046" s="95"/>
      <c r="N1046" s="95"/>
      <c r="O1046" s="95"/>
      <c r="P1046" s="95"/>
      <c r="Q1046" s="95"/>
      <c r="R1046" s="95"/>
      <c r="S1046" s="95"/>
      <c r="T1046" s="95"/>
      <c r="U1046" s="95"/>
      <c r="V1046" s="95"/>
      <c r="W1046" s="95"/>
      <c r="X1046" s="95"/>
      <c r="Y1046" s="95"/>
      <c r="Z1046" s="95"/>
      <c r="AA1046" s="95"/>
      <c r="AB1046" s="95"/>
      <c r="AC1046" s="95"/>
      <c r="AD1046" s="95"/>
      <c r="AE1046" s="95"/>
      <c r="AF1046" s="95"/>
      <c r="AG1046" s="95"/>
      <c r="AH1046" s="95"/>
      <c r="AI1046" s="95"/>
      <c r="AJ1046" s="95"/>
      <c r="AK1046" s="95"/>
      <c r="AL1046" s="95"/>
      <c r="AM1046" s="95"/>
      <c r="AN1046" s="95"/>
      <c r="AO1046" s="95"/>
      <c r="AP1046" s="95"/>
      <c r="AR1046" s="243"/>
      <c r="AS1046" s="243"/>
      <c r="AT1046" s="243"/>
      <c r="AU1046" s="243"/>
      <c r="AV1046" s="243"/>
      <c r="AW1046" s="243"/>
      <c r="AX1046" s="243"/>
      <c r="AY1046" s="243"/>
      <c r="AZ1046" s="243"/>
      <c r="BA1046" s="243"/>
      <c r="BB1046" s="243"/>
      <c r="BC1046" s="243"/>
      <c r="BD1046" s="243"/>
      <c r="BE1046" s="243"/>
      <c r="BF1046" s="243"/>
      <c r="BG1046" s="243"/>
      <c r="BH1046" s="243"/>
      <c r="BI1046" s="243"/>
      <c r="BJ1046" s="243"/>
      <c r="BK1046" s="243"/>
      <c r="BL1046" s="243"/>
      <c r="BM1046" s="243"/>
      <c r="BN1046" s="243"/>
      <c r="BO1046" s="243"/>
      <c r="BP1046" s="243"/>
      <c r="BQ1046" s="243"/>
      <c r="BR1046" s="243"/>
      <c r="BS1046" s="243"/>
      <c r="BT1046" s="243"/>
      <c r="BU1046" s="243"/>
      <c r="BV1046" s="243"/>
      <c r="BW1046" s="243"/>
      <c r="BX1046" s="243"/>
      <c r="BY1046" s="243"/>
      <c r="BZ1046" s="243"/>
      <c r="CA1046" s="243"/>
      <c r="CB1046" s="243"/>
      <c r="CC1046" s="243"/>
      <c r="CD1046" s="243"/>
      <c r="CE1046" s="243"/>
      <c r="CF1046" s="243"/>
      <c r="CG1046" s="243"/>
      <c r="CH1046" s="243"/>
    </row>
    <row r="1047" spans="4:141" ht="14.25" customHeight="1" x14ac:dyDescent="0.35">
      <c r="D1047" s="30"/>
      <c r="E1047" s="30"/>
      <c r="F1047" s="30"/>
      <c r="G1047" s="30"/>
      <c r="H1047" s="30"/>
      <c r="I1047" s="30"/>
      <c r="J1047" s="30"/>
      <c r="K1047" s="30"/>
      <c r="L1047" s="30"/>
      <c r="M1047" s="30"/>
      <c r="N1047" s="30"/>
      <c r="O1047" s="30"/>
      <c r="P1047" s="30"/>
      <c r="Q1047" s="30"/>
      <c r="R1047" s="30"/>
      <c r="S1047" s="30"/>
      <c r="T1047" s="30"/>
      <c r="U1047" s="30"/>
      <c r="V1047" s="30"/>
      <c r="W1047" s="30"/>
      <c r="X1047" s="30"/>
      <c r="Y1047" s="30"/>
      <c r="Z1047" s="30"/>
      <c r="AA1047" s="30"/>
      <c r="AB1047" s="30"/>
      <c r="AC1047" s="30"/>
      <c r="AD1047" s="30"/>
      <c r="AE1047" s="30"/>
      <c r="AF1047" s="30"/>
      <c r="AG1047" s="30"/>
      <c r="AH1047" s="30"/>
      <c r="AI1047" s="30"/>
      <c r="AJ1047" s="30"/>
      <c r="AK1047" s="30"/>
      <c r="AL1047" s="30"/>
      <c r="AM1047" s="30"/>
      <c r="AN1047" s="30"/>
      <c r="AO1047" s="30"/>
      <c r="AP1047" s="30"/>
      <c r="AR1047" s="243"/>
      <c r="AS1047" s="243"/>
      <c r="AT1047" s="243"/>
      <c r="AU1047" s="243"/>
      <c r="AV1047" s="243"/>
      <c r="AW1047" s="243"/>
      <c r="AX1047" s="243"/>
      <c r="AY1047" s="243"/>
      <c r="AZ1047" s="243"/>
      <c r="BA1047" s="243"/>
      <c r="BB1047" s="243"/>
      <c r="BC1047" s="243"/>
      <c r="BD1047" s="243"/>
      <c r="BE1047" s="243"/>
      <c r="BF1047" s="243"/>
      <c r="BG1047" s="243"/>
      <c r="BH1047" s="243"/>
      <c r="BI1047" s="243"/>
      <c r="BJ1047" s="243"/>
      <c r="BK1047" s="243"/>
      <c r="BL1047" s="243"/>
      <c r="BM1047" s="243"/>
      <c r="BN1047" s="243"/>
      <c r="BO1047" s="243"/>
      <c r="BP1047" s="243"/>
      <c r="BQ1047" s="243"/>
      <c r="BR1047" s="243"/>
      <c r="BS1047" s="243"/>
      <c r="BT1047" s="243"/>
      <c r="BU1047" s="243"/>
      <c r="BV1047" s="243"/>
      <c r="BW1047" s="243"/>
      <c r="BX1047" s="243"/>
      <c r="BY1047" s="243"/>
      <c r="BZ1047" s="243"/>
      <c r="CA1047" s="243"/>
      <c r="CB1047" s="243"/>
      <c r="CC1047" s="243"/>
      <c r="CD1047" s="243"/>
      <c r="CE1047" s="243"/>
      <c r="CF1047" s="243"/>
      <c r="CG1047" s="243"/>
      <c r="CH1047" s="243"/>
    </row>
    <row r="1048" spans="4:141" ht="14.25" customHeight="1" x14ac:dyDescent="0.35">
      <c r="D1048" s="282" t="s">
        <v>875</v>
      </c>
      <c r="E1048" s="282"/>
      <c r="F1048" s="282"/>
      <c r="G1048" s="282"/>
      <c r="H1048" s="282"/>
      <c r="I1048" s="282"/>
      <c r="J1048" s="282"/>
      <c r="K1048" s="282"/>
      <c r="L1048" s="282"/>
      <c r="M1048" s="282"/>
      <c r="N1048" s="282"/>
      <c r="O1048" s="282"/>
      <c r="P1048" s="282"/>
      <c r="Q1048" s="282"/>
      <c r="R1048" s="282"/>
      <c r="S1048" s="282"/>
      <c r="T1048" s="282"/>
      <c r="U1048" s="282"/>
      <c r="V1048" s="282"/>
      <c r="W1048" s="282"/>
      <c r="X1048" s="282"/>
      <c r="Y1048" s="282"/>
      <c r="Z1048" s="282"/>
      <c r="AA1048" s="282"/>
      <c r="AB1048" s="282"/>
      <c r="AC1048" s="282"/>
      <c r="AD1048" s="282"/>
      <c r="AE1048" s="282"/>
      <c r="AF1048" s="282"/>
      <c r="AG1048" s="282"/>
      <c r="AH1048" s="282"/>
      <c r="AI1048" s="282"/>
      <c r="AJ1048" s="282"/>
      <c r="AK1048" s="282"/>
      <c r="AL1048" s="282"/>
      <c r="AM1048" s="282"/>
      <c r="AN1048" s="282"/>
      <c r="AO1048" s="282"/>
      <c r="AP1048" s="282"/>
      <c r="AR1048" s="243"/>
      <c r="AS1048" s="243"/>
      <c r="AT1048" s="243"/>
      <c r="AU1048" s="243"/>
      <c r="AV1048" s="243"/>
      <c r="AW1048" s="243"/>
      <c r="AX1048" s="243"/>
      <c r="AY1048" s="243"/>
      <c r="AZ1048" s="243"/>
      <c r="BA1048" s="243"/>
      <c r="BB1048" s="243"/>
      <c r="BC1048" s="243"/>
      <c r="BD1048" s="243"/>
      <c r="BE1048" s="243"/>
      <c r="BF1048" s="243"/>
      <c r="BG1048" s="243"/>
      <c r="BH1048" s="243"/>
      <c r="BI1048" s="243"/>
      <c r="BJ1048" s="243"/>
      <c r="BK1048" s="243"/>
      <c r="BL1048" s="243"/>
      <c r="BM1048" s="243"/>
      <c r="BN1048" s="243"/>
      <c r="BO1048" s="243"/>
      <c r="BP1048" s="243"/>
      <c r="BQ1048" s="243"/>
      <c r="BR1048" s="243"/>
      <c r="BS1048" s="243"/>
      <c r="BT1048" s="243"/>
      <c r="BU1048" s="243"/>
      <c r="BV1048" s="243"/>
      <c r="BW1048" s="243"/>
      <c r="BX1048" s="243"/>
      <c r="BY1048" s="243"/>
      <c r="BZ1048" s="243"/>
      <c r="CA1048" s="243"/>
      <c r="CB1048" s="243"/>
      <c r="CC1048" s="243"/>
      <c r="CD1048" s="243"/>
      <c r="CE1048" s="243"/>
      <c r="CF1048" s="243"/>
      <c r="CG1048" s="243"/>
      <c r="CH1048" s="243"/>
    </row>
    <row r="1049" spans="4:141" ht="14.25" customHeight="1" x14ac:dyDescent="0.35">
      <c r="D1049" s="292"/>
      <c r="E1049" s="292"/>
      <c r="F1049" s="292"/>
      <c r="G1049" s="292"/>
      <c r="H1049" s="292"/>
      <c r="I1049" s="292"/>
      <c r="J1049" s="292"/>
      <c r="K1049" s="292"/>
      <c r="L1049" s="292"/>
      <c r="M1049" s="292"/>
      <c r="N1049" s="292"/>
      <c r="O1049" s="292"/>
      <c r="P1049" s="292"/>
      <c r="Q1049" s="292"/>
      <c r="R1049" s="292"/>
      <c r="S1049" s="292"/>
      <c r="T1049" s="292"/>
      <c r="U1049" s="292"/>
      <c r="V1049" s="292"/>
      <c r="W1049" s="292"/>
      <c r="X1049" s="292"/>
      <c r="Y1049" s="292"/>
      <c r="Z1049" s="292"/>
      <c r="AA1049" s="292"/>
      <c r="AB1049" s="292"/>
      <c r="AC1049" s="292"/>
      <c r="AD1049" s="292"/>
      <c r="AE1049" s="292"/>
      <c r="AF1049" s="292"/>
      <c r="AG1049" s="292"/>
      <c r="AH1049" s="292"/>
      <c r="AI1049" s="292"/>
      <c r="AJ1049" s="292"/>
      <c r="AK1049" s="292"/>
      <c r="AL1049" s="292"/>
      <c r="AM1049" s="292"/>
      <c r="AN1049" s="292"/>
      <c r="AO1049" s="292"/>
      <c r="AP1049" s="292"/>
      <c r="AR1049" s="243"/>
      <c r="AS1049" s="243"/>
      <c r="AT1049" s="243"/>
      <c r="AU1049" s="243"/>
      <c r="AV1049" s="243"/>
      <c r="AW1049" s="243"/>
      <c r="AX1049" s="243"/>
      <c r="AY1049" s="243"/>
      <c r="AZ1049" s="243"/>
      <c r="BA1049" s="243"/>
      <c r="BB1049" s="243"/>
      <c r="BC1049" s="243"/>
      <c r="BD1049" s="243"/>
      <c r="BE1049" s="243"/>
      <c r="BF1049" s="243"/>
      <c r="BG1049" s="243"/>
      <c r="BH1049" s="243"/>
      <c r="BI1049" s="243"/>
      <c r="BJ1049" s="243"/>
      <c r="BK1049" s="243"/>
      <c r="BL1049" s="243"/>
      <c r="BM1049" s="243"/>
      <c r="BN1049" s="243"/>
      <c r="BO1049" s="243"/>
      <c r="BP1049" s="243"/>
      <c r="BQ1049" s="243"/>
      <c r="BR1049" s="243"/>
      <c r="BS1049" s="243"/>
      <c r="BT1049" s="243"/>
      <c r="BU1049" s="243"/>
      <c r="BV1049" s="243"/>
      <c r="BW1049" s="243"/>
      <c r="BX1049" s="243"/>
      <c r="BY1049" s="243"/>
      <c r="BZ1049" s="243"/>
      <c r="CA1049" s="243"/>
      <c r="CB1049" s="243"/>
      <c r="CC1049" s="243"/>
      <c r="CD1049" s="243"/>
      <c r="CE1049" s="243"/>
      <c r="CF1049" s="243"/>
      <c r="CG1049" s="243"/>
      <c r="CH1049" s="243"/>
    </row>
    <row r="1050" spans="4:141" ht="14.25" customHeight="1" x14ac:dyDescent="0.35">
      <c r="D1050" s="418" t="s">
        <v>473</v>
      </c>
      <c r="E1050" s="419"/>
      <c r="F1050" s="419"/>
      <c r="G1050" s="419"/>
      <c r="H1050" s="419"/>
      <c r="I1050" s="419"/>
      <c r="J1050" s="419"/>
      <c r="K1050" s="419"/>
      <c r="L1050" s="419"/>
      <c r="M1050" s="419"/>
      <c r="N1050" s="419"/>
      <c r="O1050" s="419"/>
      <c r="P1050" s="419"/>
      <c r="Q1050" s="419"/>
      <c r="R1050" s="419"/>
      <c r="S1050" s="419"/>
      <c r="T1050" s="419"/>
      <c r="U1050" s="419"/>
      <c r="V1050" s="419"/>
      <c r="W1050" s="419"/>
      <c r="X1050" s="419"/>
      <c r="Y1050" s="419"/>
      <c r="Z1050" s="420"/>
      <c r="AA1050" s="418" t="s">
        <v>474</v>
      </c>
      <c r="AB1050" s="419"/>
      <c r="AC1050" s="419"/>
      <c r="AD1050" s="419"/>
      <c r="AE1050" s="419"/>
      <c r="AF1050" s="419"/>
      <c r="AG1050" s="419"/>
      <c r="AH1050" s="419"/>
      <c r="AI1050" s="419"/>
      <c r="AJ1050" s="419"/>
      <c r="AK1050" s="419"/>
      <c r="AL1050" s="419"/>
      <c r="AM1050" s="419"/>
      <c r="AN1050" s="419"/>
      <c r="AO1050" s="419"/>
      <c r="AP1050" s="419"/>
      <c r="AR1050" s="243"/>
      <c r="AS1050" s="243"/>
      <c r="AT1050" s="243"/>
      <c r="AU1050" s="243"/>
      <c r="AV1050" s="243"/>
      <c r="AW1050" s="243"/>
      <c r="AX1050" s="243"/>
      <c r="AY1050" s="243"/>
      <c r="AZ1050" s="243"/>
      <c r="BA1050" s="243"/>
      <c r="BB1050" s="243"/>
      <c r="BC1050" s="243"/>
      <c r="BD1050" s="243"/>
      <c r="BE1050" s="243"/>
      <c r="BF1050" s="243"/>
      <c r="BG1050" s="243"/>
      <c r="BH1050" s="243"/>
      <c r="BI1050" s="243"/>
      <c r="BJ1050" s="243"/>
      <c r="BK1050" s="243"/>
      <c r="BL1050" s="243"/>
      <c r="BM1050" s="243"/>
      <c r="BN1050" s="243"/>
      <c r="BO1050" s="243"/>
      <c r="BP1050" s="243"/>
      <c r="BQ1050" s="243"/>
      <c r="BR1050" s="243"/>
      <c r="BS1050" s="243"/>
      <c r="BT1050" s="243"/>
      <c r="BU1050" s="243"/>
      <c r="BV1050" s="243"/>
      <c r="BW1050" s="243"/>
      <c r="BX1050" s="243"/>
      <c r="BY1050" s="243"/>
      <c r="BZ1050" s="243"/>
      <c r="CA1050" s="243"/>
      <c r="CB1050" s="243"/>
      <c r="CC1050" s="243"/>
      <c r="CD1050" s="243"/>
      <c r="CE1050" s="243"/>
      <c r="CF1050" s="243"/>
      <c r="CG1050" s="243"/>
      <c r="CH1050" s="243"/>
    </row>
    <row r="1051" spans="4:141" ht="14.25" customHeight="1" x14ac:dyDescent="0.35">
      <c r="D1051" s="421"/>
      <c r="E1051" s="422"/>
      <c r="F1051" s="422"/>
      <c r="G1051" s="422"/>
      <c r="H1051" s="422"/>
      <c r="I1051" s="422"/>
      <c r="J1051" s="422"/>
      <c r="K1051" s="422"/>
      <c r="L1051" s="422"/>
      <c r="M1051" s="422"/>
      <c r="N1051" s="422"/>
      <c r="O1051" s="422"/>
      <c r="P1051" s="422"/>
      <c r="Q1051" s="422"/>
      <c r="R1051" s="422"/>
      <c r="S1051" s="422"/>
      <c r="T1051" s="422"/>
      <c r="U1051" s="422"/>
      <c r="V1051" s="422"/>
      <c r="W1051" s="422"/>
      <c r="X1051" s="422"/>
      <c r="Y1051" s="422"/>
      <c r="Z1051" s="423"/>
      <c r="AA1051" s="421"/>
      <c r="AB1051" s="422"/>
      <c r="AC1051" s="422"/>
      <c r="AD1051" s="422"/>
      <c r="AE1051" s="422"/>
      <c r="AF1051" s="422"/>
      <c r="AG1051" s="422"/>
      <c r="AH1051" s="422"/>
      <c r="AI1051" s="422"/>
      <c r="AJ1051" s="422"/>
      <c r="AK1051" s="422"/>
      <c r="AL1051" s="422"/>
      <c r="AM1051" s="422"/>
      <c r="AN1051" s="422"/>
      <c r="AO1051" s="422"/>
      <c r="AP1051" s="422"/>
      <c r="AR1051" s="243"/>
      <c r="AS1051" s="243"/>
      <c r="AT1051" s="243"/>
      <c r="AU1051" s="243"/>
      <c r="AV1051" s="243"/>
      <c r="AW1051" s="243"/>
      <c r="AX1051" s="243"/>
      <c r="AY1051" s="243"/>
      <c r="AZ1051" s="243"/>
      <c r="BA1051" s="243"/>
      <c r="BB1051" s="243"/>
      <c r="BC1051" s="243"/>
      <c r="BD1051" s="243"/>
      <c r="BE1051" s="243"/>
      <c r="BF1051" s="243"/>
      <c r="BG1051" s="243"/>
      <c r="BH1051" s="243"/>
      <c r="BI1051" s="243"/>
      <c r="BJ1051" s="243"/>
      <c r="BK1051" s="243"/>
      <c r="BL1051" s="243"/>
      <c r="BM1051" s="243"/>
      <c r="BN1051" s="243"/>
      <c r="BO1051" s="243"/>
      <c r="BP1051" s="243"/>
      <c r="BQ1051" s="243"/>
      <c r="BR1051" s="243"/>
      <c r="BS1051" s="243"/>
      <c r="BT1051" s="243"/>
      <c r="BU1051" s="243"/>
      <c r="BV1051" s="243"/>
      <c r="BW1051" s="243"/>
      <c r="BX1051" s="243"/>
      <c r="BY1051" s="243"/>
      <c r="BZ1051" s="243"/>
      <c r="CA1051" s="243"/>
      <c r="CB1051" s="243"/>
      <c r="CC1051" s="243"/>
      <c r="CD1051" s="243"/>
      <c r="CE1051" s="243"/>
      <c r="CF1051" s="243"/>
      <c r="CG1051" s="243"/>
      <c r="CH1051" s="243"/>
    </row>
    <row r="1052" spans="4:141" ht="14.25" customHeight="1" x14ac:dyDescent="0.35">
      <c r="D1052" s="424" t="s">
        <v>475</v>
      </c>
      <c r="E1052" s="425"/>
      <c r="F1052" s="425"/>
      <c r="G1052" s="425"/>
      <c r="H1052" s="425"/>
      <c r="I1052" s="425"/>
      <c r="J1052" s="425"/>
      <c r="K1052" s="425"/>
      <c r="L1052" s="425"/>
      <c r="M1052" s="425"/>
      <c r="N1052" s="425"/>
      <c r="O1052" s="425"/>
      <c r="P1052" s="425"/>
      <c r="Q1052" s="425"/>
      <c r="R1052" s="425"/>
      <c r="S1052" s="425"/>
      <c r="T1052" s="425"/>
      <c r="U1052" s="425"/>
      <c r="V1052" s="425"/>
      <c r="W1052" s="425"/>
      <c r="X1052" s="425"/>
      <c r="Y1052" s="425"/>
      <c r="Z1052" s="426"/>
      <c r="AA1052" s="424">
        <v>0</v>
      </c>
      <c r="AB1052" s="425"/>
      <c r="AC1052" s="425"/>
      <c r="AD1052" s="425"/>
      <c r="AE1052" s="425"/>
      <c r="AF1052" s="425"/>
      <c r="AG1052" s="425"/>
      <c r="AH1052" s="425"/>
      <c r="AI1052" s="425"/>
      <c r="AJ1052" s="425"/>
      <c r="AK1052" s="425"/>
      <c r="AL1052" s="425"/>
      <c r="AM1052" s="425"/>
      <c r="AN1052" s="425"/>
      <c r="AO1052" s="425"/>
      <c r="AP1052" s="425"/>
    </row>
    <row r="1053" spans="4:141" ht="14.25" customHeight="1" x14ac:dyDescent="0.35">
      <c r="D1053" s="424" t="s">
        <v>476</v>
      </c>
      <c r="E1053" s="425"/>
      <c r="F1053" s="425"/>
      <c r="G1053" s="425"/>
      <c r="H1053" s="425"/>
      <c r="I1053" s="425"/>
      <c r="J1053" s="425"/>
      <c r="K1053" s="425"/>
      <c r="L1053" s="425"/>
      <c r="M1053" s="425"/>
      <c r="N1053" s="425"/>
      <c r="O1053" s="425"/>
      <c r="P1053" s="425"/>
      <c r="Q1053" s="425"/>
      <c r="R1053" s="425"/>
      <c r="S1053" s="425"/>
      <c r="T1053" s="425"/>
      <c r="U1053" s="425"/>
      <c r="V1053" s="425"/>
      <c r="W1053" s="425"/>
      <c r="X1053" s="425"/>
      <c r="Y1053" s="425"/>
      <c r="Z1053" s="426"/>
      <c r="AA1053" s="424">
        <v>198</v>
      </c>
      <c r="AB1053" s="425"/>
      <c r="AC1053" s="425"/>
      <c r="AD1053" s="425"/>
      <c r="AE1053" s="425"/>
      <c r="AF1053" s="425"/>
      <c r="AG1053" s="425"/>
      <c r="AH1053" s="425"/>
      <c r="AI1053" s="425"/>
      <c r="AJ1053" s="425"/>
      <c r="AK1053" s="425"/>
      <c r="AL1053" s="425"/>
      <c r="AM1053" s="425"/>
      <c r="AN1053" s="425"/>
      <c r="AO1053" s="425"/>
      <c r="AP1053" s="425"/>
      <c r="AR1053" s="573" t="s">
        <v>857</v>
      </c>
      <c r="AS1053" s="573"/>
      <c r="AT1053" s="573"/>
      <c r="AU1053" s="573"/>
      <c r="AV1053" s="573"/>
      <c r="AW1053" s="573"/>
      <c r="AX1053" s="573"/>
      <c r="AY1053" s="573"/>
      <c r="AZ1053" s="573"/>
      <c r="BA1053" s="573"/>
      <c r="BB1053" s="573"/>
      <c r="BC1053" s="573"/>
      <c r="BD1053" s="573"/>
      <c r="BE1053" s="573"/>
      <c r="BF1053" s="573"/>
      <c r="BG1053" s="573"/>
      <c r="BH1053" s="573"/>
      <c r="BI1053" s="573"/>
      <c r="BJ1053" s="573"/>
      <c r="BK1053" s="573"/>
      <c r="BL1053" s="573"/>
      <c r="BM1053" s="573"/>
      <c r="BN1053" s="573"/>
      <c r="BO1053" s="573"/>
      <c r="BP1053" s="573"/>
      <c r="BQ1053" s="573"/>
      <c r="BR1053" s="573"/>
      <c r="BS1053" s="573"/>
      <c r="BT1053" s="573"/>
      <c r="BU1053" s="573"/>
      <c r="BV1053" s="573"/>
      <c r="BW1053" s="573"/>
      <c r="BX1053" s="573"/>
      <c r="BY1053" s="573"/>
      <c r="BZ1053" s="573"/>
      <c r="CA1053" s="573"/>
      <c r="CB1053" s="573"/>
      <c r="CC1053" s="573"/>
      <c r="CD1053" s="573"/>
      <c r="CE1053" s="573"/>
      <c r="CF1053" s="573"/>
      <c r="CG1053" s="573"/>
      <c r="CH1053" s="573"/>
    </row>
    <row r="1054" spans="4:141" ht="14.25" customHeight="1" x14ac:dyDescent="0.35">
      <c r="D1054" s="424" t="s">
        <v>477</v>
      </c>
      <c r="E1054" s="425"/>
      <c r="F1054" s="425"/>
      <c r="G1054" s="425"/>
      <c r="H1054" s="425"/>
      <c r="I1054" s="425"/>
      <c r="J1054" s="425"/>
      <c r="K1054" s="425"/>
      <c r="L1054" s="425"/>
      <c r="M1054" s="425"/>
      <c r="N1054" s="425"/>
      <c r="O1054" s="425"/>
      <c r="P1054" s="425"/>
      <c r="Q1054" s="425"/>
      <c r="R1054" s="425"/>
      <c r="S1054" s="425"/>
      <c r="T1054" s="425"/>
      <c r="U1054" s="425"/>
      <c r="V1054" s="425"/>
      <c r="W1054" s="425"/>
      <c r="X1054" s="425"/>
      <c r="Y1054" s="425"/>
      <c r="Z1054" s="426"/>
      <c r="AA1054" s="424">
        <v>4</v>
      </c>
      <c r="AB1054" s="425"/>
      <c r="AC1054" s="425"/>
      <c r="AD1054" s="425"/>
      <c r="AE1054" s="425"/>
      <c r="AF1054" s="425"/>
      <c r="AG1054" s="425"/>
      <c r="AH1054" s="425"/>
      <c r="AI1054" s="425"/>
      <c r="AJ1054" s="425"/>
      <c r="AK1054" s="425"/>
      <c r="AL1054" s="425"/>
      <c r="AM1054" s="425"/>
      <c r="AN1054" s="425"/>
      <c r="AO1054" s="425"/>
      <c r="AP1054" s="425"/>
      <c r="EH1054" s="138"/>
      <c r="EI1054" s="138"/>
      <c r="EJ1054" s="138"/>
      <c r="EK1054" s="138"/>
    </row>
    <row r="1055" spans="4:141" ht="14.25" customHeight="1" x14ac:dyDescent="0.35">
      <c r="D1055" s="424" t="s">
        <v>478</v>
      </c>
      <c r="E1055" s="425"/>
      <c r="F1055" s="425"/>
      <c r="G1055" s="425"/>
      <c r="H1055" s="425"/>
      <c r="I1055" s="425"/>
      <c r="J1055" s="425"/>
      <c r="K1055" s="425"/>
      <c r="L1055" s="425"/>
      <c r="M1055" s="425"/>
      <c r="N1055" s="425"/>
      <c r="O1055" s="425"/>
      <c r="P1055" s="425"/>
      <c r="Q1055" s="425"/>
      <c r="R1055" s="425"/>
      <c r="S1055" s="425"/>
      <c r="T1055" s="425"/>
      <c r="U1055" s="425"/>
      <c r="V1055" s="425"/>
      <c r="W1055" s="425"/>
      <c r="X1055" s="425"/>
      <c r="Y1055" s="425"/>
      <c r="Z1055" s="426"/>
      <c r="AA1055" s="424">
        <v>0</v>
      </c>
      <c r="AB1055" s="425"/>
      <c r="AC1055" s="425"/>
      <c r="AD1055" s="425"/>
      <c r="AE1055" s="425"/>
      <c r="AF1055" s="425"/>
      <c r="AG1055" s="425"/>
      <c r="AH1055" s="425"/>
      <c r="AI1055" s="425"/>
      <c r="AJ1055" s="425"/>
      <c r="AK1055" s="425"/>
      <c r="AL1055" s="425"/>
      <c r="AM1055" s="425"/>
      <c r="AN1055" s="425"/>
      <c r="AO1055" s="425"/>
      <c r="AP1055" s="425"/>
      <c r="EH1055" s="138"/>
      <c r="EI1055" s="138"/>
      <c r="EJ1055" s="138"/>
      <c r="EK1055" s="138"/>
    </row>
    <row r="1056" spans="4:141" ht="14.25" customHeight="1" x14ac:dyDescent="0.35">
      <c r="D1056" s="424" t="s">
        <v>479</v>
      </c>
      <c r="E1056" s="425"/>
      <c r="F1056" s="425"/>
      <c r="G1056" s="425"/>
      <c r="H1056" s="425"/>
      <c r="I1056" s="425"/>
      <c r="J1056" s="425"/>
      <c r="K1056" s="425"/>
      <c r="L1056" s="425"/>
      <c r="M1056" s="425"/>
      <c r="N1056" s="425"/>
      <c r="O1056" s="425"/>
      <c r="P1056" s="425"/>
      <c r="Q1056" s="425"/>
      <c r="R1056" s="425"/>
      <c r="S1056" s="425"/>
      <c r="T1056" s="425"/>
      <c r="U1056" s="425"/>
      <c r="V1056" s="425"/>
      <c r="W1056" s="425"/>
      <c r="X1056" s="425"/>
      <c r="Y1056" s="425"/>
      <c r="Z1056" s="426"/>
      <c r="AA1056" s="424">
        <v>0</v>
      </c>
      <c r="AB1056" s="425"/>
      <c r="AC1056" s="425"/>
      <c r="AD1056" s="425"/>
      <c r="AE1056" s="425"/>
      <c r="AF1056" s="425"/>
      <c r="AG1056" s="425"/>
      <c r="AH1056" s="425"/>
      <c r="AI1056" s="425"/>
      <c r="AJ1056" s="425"/>
      <c r="AK1056" s="425"/>
      <c r="AL1056" s="425"/>
      <c r="AM1056" s="425"/>
      <c r="AN1056" s="425"/>
      <c r="AO1056" s="425"/>
      <c r="AP1056" s="425"/>
      <c r="EH1056" s="138"/>
      <c r="EI1056" s="138" t="s">
        <v>491</v>
      </c>
      <c r="EJ1056" s="180" t="e">
        <f>EK1056/$EK$1059*100</f>
        <v>#DIV/0!</v>
      </c>
      <c r="EK1056" s="138">
        <f>AA1069</f>
        <v>0</v>
      </c>
    </row>
    <row r="1057" spans="4:141" ht="14.25" customHeight="1" x14ac:dyDescent="0.35">
      <c r="D1057" s="424" t="s">
        <v>480</v>
      </c>
      <c r="E1057" s="425"/>
      <c r="F1057" s="425"/>
      <c r="G1057" s="425"/>
      <c r="H1057" s="425"/>
      <c r="I1057" s="425"/>
      <c r="J1057" s="425"/>
      <c r="K1057" s="425"/>
      <c r="L1057" s="425"/>
      <c r="M1057" s="425"/>
      <c r="N1057" s="425"/>
      <c r="O1057" s="425"/>
      <c r="P1057" s="425"/>
      <c r="Q1057" s="425"/>
      <c r="R1057" s="425"/>
      <c r="S1057" s="425"/>
      <c r="T1057" s="425"/>
      <c r="U1057" s="425"/>
      <c r="V1057" s="425"/>
      <c r="W1057" s="425"/>
      <c r="X1057" s="425"/>
      <c r="Y1057" s="425"/>
      <c r="Z1057" s="426"/>
      <c r="AA1057" s="424">
        <v>0</v>
      </c>
      <c r="AB1057" s="425"/>
      <c r="AC1057" s="425"/>
      <c r="AD1057" s="425"/>
      <c r="AE1057" s="425"/>
      <c r="AF1057" s="425"/>
      <c r="AG1057" s="425"/>
      <c r="AH1057" s="425"/>
      <c r="AI1057" s="425"/>
      <c r="AJ1057" s="425"/>
      <c r="AK1057" s="425"/>
      <c r="AL1057" s="425"/>
      <c r="AM1057" s="425"/>
      <c r="AN1057" s="425"/>
      <c r="AO1057" s="425"/>
      <c r="AP1057" s="425"/>
      <c r="EH1057" s="138"/>
      <c r="EI1057" s="138" t="s">
        <v>492</v>
      </c>
      <c r="EJ1057" s="180" t="e">
        <f t="shared" ref="EJ1057" si="39">EK1057/$EK$1059*100</f>
        <v>#DIV/0!</v>
      </c>
      <c r="EK1057" s="138">
        <f>AA1070</f>
        <v>0</v>
      </c>
    </row>
    <row r="1058" spans="4:141" ht="14.25" customHeight="1" x14ac:dyDescent="0.35">
      <c r="D1058" s="424" t="s">
        <v>481</v>
      </c>
      <c r="E1058" s="425"/>
      <c r="F1058" s="425"/>
      <c r="G1058" s="425"/>
      <c r="H1058" s="425"/>
      <c r="I1058" s="425"/>
      <c r="J1058" s="425"/>
      <c r="K1058" s="425"/>
      <c r="L1058" s="425"/>
      <c r="M1058" s="425"/>
      <c r="N1058" s="425"/>
      <c r="O1058" s="425"/>
      <c r="P1058" s="425"/>
      <c r="Q1058" s="425"/>
      <c r="R1058" s="425"/>
      <c r="S1058" s="425"/>
      <c r="T1058" s="425"/>
      <c r="U1058" s="425"/>
      <c r="V1058" s="425"/>
      <c r="W1058" s="425"/>
      <c r="X1058" s="425"/>
      <c r="Y1058" s="425"/>
      <c r="Z1058" s="426"/>
      <c r="AA1058" s="424">
        <v>0</v>
      </c>
      <c r="AB1058" s="425"/>
      <c r="AC1058" s="425"/>
      <c r="AD1058" s="425"/>
      <c r="AE1058" s="425"/>
      <c r="AF1058" s="425"/>
      <c r="AG1058" s="425"/>
      <c r="AH1058" s="425"/>
      <c r="AI1058" s="425"/>
      <c r="AJ1058" s="425"/>
      <c r="AK1058" s="425"/>
      <c r="AL1058" s="425"/>
      <c r="AM1058" s="425"/>
      <c r="AN1058" s="425"/>
      <c r="AO1058" s="425"/>
      <c r="AP1058" s="425"/>
      <c r="EH1058" s="138"/>
      <c r="EI1058" s="138" t="s">
        <v>493</v>
      </c>
      <c r="EJ1058" s="180" t="e">
        <f>EK1058/$EK$1059*100</f>
        <v>#DIV/0!</v>
      </c>
      <c r="EK1058" s="138">
        <v>0</v>
      </c>
    </row>
    <row r="1059" spans="4:141" ht="14.25" customHeight="1" x14ac:dyDescent="0.35">
      <c r="D1059" s="424" t="s">
        <v>482</v>
      </c>
      <c r="E1059" s="425"/>
      <c r="F1059" s="425"/>
      <c r="G1059" s="425"/>
      <c r="H1059" s="425"/>
      <c r="I1059" s="425"/>
      <c r="J1059" s="425"/>
      <c r="K1059" s="425"/>
      <c r="L1059" s="425"/>
      <c r="M1059" s="425"/>
      <c r="N1059" s="425"/>
      <c r="O1059" s="425"/>
      <c r="P1059" s="425"/>
      <c r="Q1059" s="425"/>
      <c r="R1059" s="425"/>
      <c r="S1059" s="425"/>
      <c r="T1059" s="425"/>
      <c r="U1059" s="425"/>
      <c r="V1059" s="425"/>
      <c r="W1059" s="425"/>
      <c r="X1059" s="425"/>
      <c r="Y1059" s="425"/>
      <c r="Z1059" s="426"/>
      <c r="AA1059" s="424">
        <v>0</v>
      </c>
      <c r="AB1059" s="425"/>
      <c r="AC1059" s="425"/>
      <c r="AD1059" s="425"/>
      <c r="AE1059" s="425"/>
      <c r="AF1059" s="425"/>
      <c r="AG1059" s="425"/>
      <c r="AH1059" s="425"/>
      <c r="AI1059" s="425"/>
      <c r="AJ1059" s="425"/>
      <c r="AK1059" s="425"/>
      <c r="AL1059" s="425"/>
      <c r="AM1059" s="425"/>
      <c r="AN1059" s="425"/>
      <c r="AO1059" s="425"/>
      <c r="AP1059" s="425"/>
      <c r="EH1059" s="138"/>
      <c r="EI1059" s="138" t="s">
        <v>465</v>
      </c>
      <c r="EJ1059" s="138"/>
      <c r="EK1059" s="138">
        <f>EK1056+EK1057+EK1058</f>
        <v>0</v>
      </c>
    </row>
    <row r="1060" spans="4:141" ht="14.25" customHeight="1" x14ac:dyDescent="0.35">
      <c r="D1060" s="424" t="s">
        <v>1059</v>
      </c>
      <c r="E1060" s="425"/>
      <c r="F1060" s="425"/>
      <c r="G1060" s="425"/>
      <c r="H1060" s="425"/>
      <c r="I1060" s="425"/>
      <c r="J1060" s="425"/>
      <c r="K1060" s="425"/>
      <c r="L1060" s="425"/>
      <c r="M1060" s="425"/>
      <c r="N1060" s="425"/>
      <c r="O1060" s="425"/>
      <c r="P1060" s="425"/>
      <c r="Q1060" s="425"/>
      <c r="R1060" s="425"/>
      <c r="S1060" s="425"/>
      <c r="T1060" s="425"/>
      <c r="U1060" s="425"/>
      <c r="V1060" s="425"/>
      <c r="W1060" s="425"/>
      <c r="X1060" s="425"/>
      <c r="Y1060" s="425"/>
      <c r="Z1060" s="426"/>
      <c r="AA1060" s="424">
        <v>0</v>
      </c>
      <c r="AB1060" s="425"/>
      <c r="AC1060" s="425"/>
      <c r="AD1060" s="425"/>
      <c r="AE1060" s="425"/>
      <c r="AF1060" s="425"/>
      <c r="AG1060" s="425"/>
      <c r="AH1060" s="425"/>
      <c r="AI1060" s="425"/>
      <c r="AJ1060" s="425"/>
      <c r="AK1060" s="425"/>
      <c r="AL1060" s="425"/>
      <c r="AM1060" s="425"/>
      <c r="AN1060" s="425"/>
      <c r="AO1060" s="425"/>
      <c r="AP1060" s="425"/>
      <c r="EH1060" s="138"/>
      <c r="EI1060" s="138"/>
      <c r="EJ1060" s="138"/>
      <c r="EK1060" s="138"/>
    </row>
    <row r="1061" spans="4:141" ht="14.25" customHeight="1" x14ac:dyDescent="0.35">
      <c r="D1061" s="424" t="s">
        <v>1060</v>
      </c>
      <c r="E1061" s="425"/>
      <c r="F1061" s="425"/>
      <c r="G1061" s="425"/>
      <c r="H1061" s="425"/>
      <c r="I1061" s="425"/>
      <c r="J1061" s="425"/>
      <c r="K1061" s="425"/>
      <c r="L1061" s="425"/>
      <c r="M1061" s="425"/>
      <c r="N1061" s="425"/>
      <c r="O1061" s="425"/>
      <c r="P1061" s="425"/>
      <c r="Q1061" s="425"/>
      <c r="R1061" s="425"/>
      <c r="S1061" s="425"/>
      <c r="T1061" s="425"/>
      <c r="U1061" s="425"/>
      <c r="V1061" s="425"/>
      <c r="W1061" s="425"/>
      <c r="X1061" s="425"/>
      <c r="Y1061" s="425"/>
      <c r="Z1061" s="426"/>
      <c r="AA1061" s="424">
        <v>10</v>
      </c>
      <c r="AB1061" s="425"/>
      <c r="AC1061" s="425"/>
      <c r="AD1061" s="425"/>
      <c r="AE1061" s="425"/>
      <c r="AF1061" s="425"/>
      <c r="AG1061" s="425"/>
      <c r="AH1061" s="425"/>
      <c r="AI1061" s="425"/>
      <c r="AJ1061" s="425"/>
      <c r="AK1061" s="425"/>
      <c r="AL1061" s="425"/>
      <c r="AM1061" s="425"/>
      <c r="AN1061" s="425"/>
      <c r="AO1061" s="425"/>
      <c r="AP1061" s="425"/>
      <c r="EH1061" s="138"/>
      <c r="EI1061" s="138"/>
      <c r="EJ1061" s="138"/>
      <c r="EK1061" s="138"/>
    </row>
    <row r="1062" spans="4:141" ht="14.25" customHeight="1" x14ac:dyDescent="0.35">
      <c r="D1062" s="95" t="s">
        <v>857</v>
      </c>
      <c r="E1062" s="95"/>
      <c r="F1062" s="95"/>
      <c r="G1062" s="95"/>
      <c r="H1062" s="95"/>
      <c r="I1062" s="95"/>
      <c r="J1062" s="95"/>
      <c r="K1062" s="95"/>
      <c r="L1062" s="95"/>
      <c r="M1062" s="95"/>
      <c r="N1062" s="95"/>
      <c r="O1062" s="95"/>
      <c r="P1062" s="95"/>
      <c r="Q1062" s="95"/>
      <c r="R1062" s="95"/>
      <c r="S1062" s="95"/>
      <c r="T1062" s="95"/>
      <c r="U1062" s="95"/>
      <c r="V1062" s="95"/>
      <c r="W1062" s="95"/>
      <c r="X1062" s="95"/>
      <c r="Y1062" s="95"/>
      <c r="Z1062" s="95"/>
      <c r="AA1062" s="95"/>
      <c r="AB1062" s="95"/>
      <c r="AC1062" s="95"/>
      <c r="AD1062" s="95"/>
      <c r="AE1062" s="95"/>
      <c r="AF1062" s="95"/>
      <c r="AG1062" s="95"/>
      <c r="AH1062" s="95"/>
      <c r="AI1062" s="95"/>
      <c r="AJ1062" s="95"/>
      <c r="AK1062" s="95"/>
      <c r="AL1062" s="95"/>
      <c r="AM1062" s="95"/>
      <c r="AN1062" s="95"/>
      <c r="AO1062" s="95"/>
      <c r="AP1062" s="95"/>
    </row>
    <row r="1063" spans="4:141" ht="14.25" customHeight="1" x14ac:dyDescent="0.35"/>
    <row r="1064" spans="4:141" ht="14.25" customHeight="1" x14ac:dyDescent="0.35">
      <c r="D1064" s="362" t="s">
        <v>483</v>
      </c>
      <c r="E1064" s="362"/>
      <c r="F1064" s="362"/>
      <c r="G1064" s="362"/>
      <c r="H1064" s="362"/>
      <c r="I1064" s="362"/>
      <c r="J1064" s="362"/>
      <c r="K1064" s="362"/>
      <c r="L1064" s="362"/>
      <c r="M1064" s="362"/>
      <c r="N1064" s="362"/>
      <c r="O1064" s="362"/>
      <c r="P1064" s="362"/>
      <c r="Q1064" s="362"/>
      <c r="R1064" s="362"/>
      <c r="S1064" s="362"/>
      <c r="T1064" s="362"/>
      <c r="U1064" s="362"/>
      <c r="V1064" s="362"/>
      <c r="W1064" s="362"/>
      <c r="X1064" s="362"/>
      <c r="Y1064" s="362"/>
      <c r="Z1064" s="362"/>
      <c r="AA1064" s="362"/>
      <c r="AB1064" s="362"/>
      <c r="AC1064" s="362"/>
      <c r="AD1064" s="362"/>
      <c r="AE1064" s="362"/>
      <c r="AF1064" s="362"/>
      <c r="AG1064" s="362"/>
      <c r="AH1064" s="362"/>
      <c r="AI1064" s="362"/>
      <c r="AJ1064" s="362"/>
      <c r="AK1064" s="362"/>
      <c r="AL1064" s="362"/>
      <c r="AM1064" s="362"/>
      <c r="AN1064" s="362"/>
      <c r="AO1064" s="362"/>
      <c r="AP1064" s="362"/>
    </row>
    <row r="1065" spans="4:141" ht="14.25" customHeight="1" x14ac:dyDescent="0.35">
      <c r="D1065" s="362"/>
      <c r="E1065" s="362"/>
      <c r="F1065" s="362"/>
      <c r="G1065" s="362"/>
      <c r="H1065" s="362"/>
      <c r="I1065" s="362"/>
      <c r="J1065" s="362"/>
      <c r="K1065" s="362"/>
      <c r="L1065" s="362"/>
      <c r="M1065" s="362"/>
      <c r="N1065" s="362"/>
      <c r="O1065" s="362"/>
      <c r="P1065" s="362"/>
      <c r="Q1065" s="362"/>
      <c r="R1065" s="362"/>
      <c r="S1065" s="362"/>
      <c r="T1065" s="362"/>
      <c r="U1065" s="362"/>
      <c r="V1065" s="362"/>
      <c r="W1065" s="362"/>
      <c r="X1065" s="362"/>
      <c r="Y1065" s="362"/>
      <c r="Z1065" s="362"/>
      <c r="AA1065" s="362"/>
      <c r="AB1065" s="362"/>
      <c r="AC1065" s="362"/>
      <c r="AD1065" s="362"/>
      <c r="AE1065" s="362"/>
      <c r="AF1065" s="362"/>
      <c r="AG1065" s="362"/>
      <c r="AH1065" s="362"/>
      <c r="AI1065" s="362"/>
      <c r="AJ1065" s="362"/>
      <c r="AK1065" s="362"/>
      <c r="AL1065" s="362"/>
      <c r="AM1065" s="362"/>
      <c r="AN1065" s="362"/>
      <c r="AO1065" s="362"/>
      <c r="AP1065" s="362"/>
    </row>
    <row r="1066" spans="4:141" ht="14.25" customHeight="1" x14ac:dyDescent="0.35">
      <c r="D1066" s="363"/>
      <c r="E1066" s="363"/>
      <c r="F1066" s="363"/>
      <c r="G1066" s="363"/>
      <c r="H1066" s="363"/>
      <c r="I1066" s="363"/>
      <c r="J1066" s="363"/>
      <c r="K1066" s="363"/>
      <c r="L1066" s="363"/>
      <c r="M1066" s="363"/>
      <c r="N1066" s="363"/>
      <c r="O1066" s="363"/>
      <c r="P1066" s="363"/>
      <c r="Q1066" s="363"/>
      <c r="R1066" s="363"/>
      <c r="S1066" s="363"/>
      <c r="T1066" s="363"/>
      <c r="U1066" s="363"/>
      <c r="V1066" s="363"/>
      <c r="W1066" s="363"/>
      <c r="X1066" s="363"/>
      <c r="Y1066" s="363"/>
      <c r="Z1066" s="363"/>
      <c r="AA1066" s="363"/>
      <c r="AB1066" s="363"/>
      <c r="AC1066" s="363"/>
      <c r="AD1066" s="363"/>
      <c r="AE1066" s="363"/>
      <c r="AF1066" s="363"/>
      <c r="AG1066" s="363"/>
      <c r="AH1066" s="363"/>
      <c r="AI1066" s="363"/>
      <c r="AJ1066" s="363"/>
      <c r="AK1066" s="363"/>
      <c r="AL1066" s="363"/>
      <c r="AM1066" s="363"/>
      <c r="AN1066" s="363"/>
      <c r="AO1066" s="363"/>
      <c r="AP1066" s="363"/>
    </row>
    <row r="1067" spans="4:141" ht="14.25" customHeight="1" x14ac:dyDescent="0.35">
      <c r="D1067" s="418" t="s">
        <v>485</v>
      </c>
      <c r="E1067" s="419"/>
      <c r="F1067" s="419"/>
      <c r="G1067" s="419"/>
      <c r="H1067" s="419"/>
      <c r="I1067" s="419"/>
      <c r="J1067" s="419"/>
      <c r="K1067" s="419"/>
      <c r="L1067" s="419"/>
      <c r="M1067" s="419"/>
      <c r="N1067" s="419"/>
      <c r="O1067" s="419"/>
      <c r="P1067" s="419"/>
      <c r="Q1067" s="419"/>
      <c r="R1067" s="419"/>
      <c r="S1067" s="419"/>
      <c r="T1067" s="419"/>
      <c r="U1067" s="419"/>
      <c r="V1067" s="419"/>
      <c r="W1067" s="419"/>
      <c r="X1067" s="419"/>
      <c r="Y1067" s="419"/>
      <c r="Z1067" s="420"/>
      <c r="AA1067" s="418" t="s">
        <v>484</v>
      </c>
      <c r="AB1067" s="419"/>
      <c r="AC1067" s="419"/>
      <c r="AD1067" s="419"/>
      <c r="AE1067" s="419"/>
      <c r="AF1067" s="419"/>
      <c r="AG1067" s="419"/>
      <c r="AH1067" s="419"/>
      <c r="AI1067" s="419"/>
      <c r="AJ1067" s="419"/>
      <c r="AK1067" s="419"/>
      <c r="AL1067" s="419"/>
      <c r="AM1067" s="419"/>
      <c r="AN1067" s="419"/>
      <c r="AO1067" s="419"/>
      <c r="AP1067" s="419"/>
    </row>
    <row r="1068" spans="4:141" ht="14.25" customHeight="1" x14ac:dyDescent="0.35">
      <c r="D1068" s="421"/>
      <c r="E1068" s="422"/>
      <c r="F1068" s="422"/>
      <c r="G1068" s="422"/>
      <c r="H1068" s="422"/>
      <c r="I1068" s="422"/>
      <c r="J1068" s="422"/>
      <c r="K1068" s="422"/>
      <c r="L1068" s="422"/>
      <c r="M1068" s="422"/>
      <c r="N1068" s="422"/>
      <c r="O1068" s="422"/>
      <c r="P1068" s="422"/>
      <c r="Q1068" s="422"/>
      <c r="R1068" s="422"/>
      <c r="S1068" s="422"/>
      <c r="T1068" s="422"/>
      <c r="U1068" s="422"/>
      <c r="V1068" s="422"/>
      <c r="W1068" s="422"/>
      <c r="X1068" s="422"/>
      <c r="Y1068" s="422"/>
      <c r="Z1068" s="423"/>
      <c r="AA1068" s="421"/>
      <c r="AB1068" s="422"/>
      <c r="AC1068" s="422"/>
      <c r="AD1068" s="422"/>
      <c r="AE1068" s="422"/>
      <c r="AF1068" s="422"/>
      <c r="AG1068" s="422"/>
      <c r="AH1068" s="422"/>
      <c r="AI1068" s="422"/>
      <c r="AJ1068" s="422"/>
      <c r="AK1068" s="422"/>
      <c r="AL1068" s="422"/>
      <c r="AM1068" s="422"/>
      <c r="AN1068" s="422"/>
      <c r="AO1068" s="422"/>
      <c r="AP1068" s="422"/>
    </row>
    <row r="1069" spans="4:141" ht="14.25" customHeight="1" x14ac:dyDescent="0.35">
      <c r="D1069" s="424" t="s">
        <v>487</v>
      </c>
      <c r="E1069" s="425"/>
      <c r="F1069" s="425"/>
      <c r="G1069" s="425"/>
      <c r="H1069" s="425"/>
      <c r="I1069" s="425"/>
      <c r="J1069" s="425"/>
      <c r="K1069" s="425"/>
      <c r="L1069" s="425"/>
      <c r="M1069" s="425"/>
      <c r="N1069" s="425"/>
      <c r="O1069" s="425"/>
      <c r="P1069" s="425"/>
      <c r="Q1069" s="425"/>
      <c r="R1069" s="425"/>
      <c r="S1069" s="425"/>
      <c r="T1069" s="425"/>
      <c r="U1069" s="425"/>
      <c r="V1069" s="425"/>
      <c r="W1069" s="425"/>
      <c r="X1069" s="425"/>
      <c r="Y1069" s="425"/>
      <c r="Z1069" s="426"/>
      <c r="AA1069" s="424"/>
      <c r="AB1069" s="425"/>
      <c r="AC1069" s="425"/>
      <c r="AD1069" s="425"/>
      <c r="AE1069" s="425"/>
      <c r="AF1069" s="425"/>
      <c r="AG1069" s="425"/>
      <c r="AH1069" s="425"/>
      <c r="AI1069" s="425"/>
      <c r="AJ1069" s="425"/>
      <c r="AK1069" s="425"/>
      <c r="AL1069" s="425"/>
      <c r="AM1069" s="425"/>
      <c r="AN1069" s="425"/>
      <c r="AO1069" s="425"/>
      <c r="AP1069" s="425"/>
    </row>
    <row r="1070" spans="4:141" ht="14.25" customHeight="1" x14ac:dyDescent="0.35">
      <c r="D1070" s="424" t="s">
        <v>486</v>
      </c>
      <c r="E1070" s="425"/>
      <c r="F1070" s="425"/>
      <c r="G1070" s="425"/>
      <c r="H1070" s="425"/>
      <c r="I1070" s="425"/>
      <c r="J1070" s="425"/>
      <c r="K1070" s="425"/>
      <c r="L1070" s="425"/>
      <c r="M1070" s="425"/>
      <c r="N1070" s="425"/>
      <c r="O1070" s="425"/>
      <c r="P1070" s="425"/>
      <c r="Q1070" s="425"/>
      <c r="R1070" s="425"/>
      <c r="S1070" s="425"/>
      <c r="T1070" s="425"/>
      <c r="U1070" s="425"/>
      <c r="V1070" s="425"/>
      <c r="W1070" s="425"/>
      <c r="X1070" s="425"/>
      <c r="Y1070" s="425"/>
      <c r="Z1070" s="426"/>
      <c r="AA1070" s="424"/>
      <c r="AB1070" s="425"/>
      <c r="AC1070" s="425"/>
      <c r="AD1070" s="425"/>
      <c r="AE1070" s="425"/>
      <c r="AF1070" s="425"/>
      <c r="AG1070" s="425"/>
      <c r="AH1070" s="425"/>
      <c r="AI1070" s="425"/>
      <c r="AJ1070" s="425"/>
      <c r="AK1070" s="425"/>
      <c r="AL1070" s="425"/>
      <c r="AM1070" s="425"/>
      <c r="AN1070" s="425"/>
      <c r="AO1070" s="425"/>
      <c r="AP1070" s="425"/>
    </row>
    <row r="1071" spans="4:141" ht="14.25" customHeight="1" x14ac:dyDescent="0.35">
      <c r="D1071" s="424" t="s">
        <v>1291</v>
      </c>
      <c r="E1071" s="425"/>
      <c r="F1071" s="425"/>
      <c r="G1071" s="425"/>
      <c r="H1071" s="425"/>
      <c r="I1071" s="425"/>
      <c r="J1071" s="425"/>
      <c r="K1071" s="425"/>
      <c r="L1071" s="425"/>
      <c r="M1071" s="425"/>
      <c r="N1071" s="425"/>
      <c r="O1071" s="425"/>
      <c r="P1071" s="425"/>
      <c r="Q1071" s="425"/>
      <c r="R1071" s="425"/>
      <c r="S1071" s="425"/>
      <c r="T1071" s="425"/>
      <c r="U1071" s="425"/>
      <c r="V1071" s="425"/>
      <c r="W1071" s="425"/>
      <c r="X1071" s="425"/>
      <c r="Y1071" s="425"/>
      <c r="Z1071" s="426"/>
      <c r="AA1071" s="811">
        <v>8702</v>
      </c>
      <c r="AB1071" s="812"/>
      <c r="AC1071" s="812"/>
      <c r="AD1071" s="812"/>
      <c r="AE1071" s="812"/>
      <c r="AF1071" s="812"/>
      <c r="AG1071" s="812"/>
      <c r="AH1071" s="812"/>
      <c r="AI1071" s="812"/>
      <c r="AJ1071" s="812"/>
      <c r="AK1071" s="812"/>
      <c r="AL1071" s="812"/>
      <c r="AM1071" s="812"/>
      <c r="AN1071" s="812"/>
      <c r="AO1071" s="812"/>
      <c r="AP1071" s="81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row>
    <row r="1072" spans="4:141" ht="14.25" customHeight="1" x14ac:dyDescent="0.35">
      <c r="D1072" s="95" t="s">
        <v>857</v>
      </c>
      <c r="E1072" s="95"/>
      <c r="F1072" s="95"/>
      <c r="G1072" s="95"/>
      <c r="H1072" s="95"/>
      <c r="I1072" s="95"/>
      <c r="J1072" s="95"/>
      <c r="K1072" s="95"/>
      <c r="L1072" s="95"/>
      <c r="M1072" s="95"/>
      <c r="N1072" s="95"/>
      <c r="O1072" s="95"/>
      <c r="P1072" s="95"/>
      <c r="Q1072" s="95"/>
      <c r="R1072" s="95"/>
      <c r="S1072" s="95"/>
      <c r="T1072" s="95"/>
      <c r="U1072" s="95"/>
      <c r="V1072" s="95"/>
      <c r="W1072" s="95"/>
      <c r="X1072" s="95"/>
      <c r="Y1072" s="95"/>
      <c r="Z1072" s="95"/>
      <c r="AA1072" s="95"/>
      <c r="AB1072" s="95"/>
      <c r="AC1072" s="95"/>
      <c r="AD1072" s="95"/>
      <c r="AE1072" s="95"/>
      <c r="AF1072" s="95"/>
      <c r="AG1072" s="95"/>
      <c r="AH1072" s="95"/>
      <c r="AI1072" s="95"/>
      <c r="AJ1072" s="95"/>
      <c r="AK1072" s="95"/>
      <c r="AL1072" s="95"/>
      <c r="AM1072" s="95"/>
      <c r="AN1072" s="95"/>
      <c r="AO1072" s="95"/>
      <c r="AP1072" s="95"/>
      <c r="AR1072" s="573" t="s">
        <v>857</v>
      </c>
      <c r="AS1072" s="573"/>
      <c r="AT1072" s="573"/>
      <c r="AU1072" s="573"/>
      <c r="AV1072" s="573"/>
      <c r="AW1072" s="573"/>
      <c r="AX1072" s="573"/>
      <c r="AY1072" s="573"/>
      <c r="AZ1072" s="573"/>
      <c r="BA1072" s="573"/>
      <c r="BB1072" s="573"/>
      <c r="BC1072" s="573"/>
      <c r="BD1072" s="573"/>
      <c r="BE1072" s="573"/>
      <c r="BF1072" s="573"/>
      <c r="BG1072" s="573"/>
      <c r="BH1072" s="573"/>
      <c r="BI1072" s="573"/>
      <c r="BJ1072" s="573"/>
      <c r="BK1072" s="573"/>
      <c r="BL1072" s="573"/>
      <c r="BM1072" s="573"/>
      <c r="BN1072" s="573"/>
      <c r="BO1072" s="573"/>
      <c r="BP1072" s="573"/>
      <c r="BQ1072" s="573"/>
      <c r="BR1072" s="573"/>
      <c r="BS1072" s="573"/>
      <c r="BT1072" s="573"/>
      <c r="BU1072" s="573"/>
      <c r="BV1072" s="573"/>
      <c r="BW1072" s="573"/>
      <c r="BX1072" s="573"/>
      <c r="BY1072" s="573"/>
      <c r="BZ1072" s="573"/>
      <c r="CA1072" s="573"/>
      <c r="CB1072" s="573"/>
      <c r="CC1072" s="573"/>
      <c r="CD1072" s="573"/>
      <c r="CE1072" s="573"/>
      <c r="CF1072" s="573"/>
      <c r="CG1072" s="573"/>
      <c r="CH1072" s="573"/>
    </row>
    <row r="1073" spans="1:88" ht="14.25" customHeight="1" x14ac:dyDescent="0.35">
      <c r="D1073" s="6"/>
      <c r="E1073" s="6"/>
      <c r="F1073" s="6"/>
      <c r="G1073" s="6"/>
      <c r="H1073" s="6"/>
      <c r="I1073" s="6"/>
      <c r="J1073" s="6"/>
      <c r="K1073" s="6"/>
      <c r="L1073" s="6"/>
      <c r="M1073" s="6"/>
      <c r="N1073" s="6"/>
      <c r="O1073" s="6"/>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row>
    <row r="1074" spans="1:88" ht="14.25" customHeight="1" x14ac:dyDescent="0.35">
      <c r="A1074" s="99"/>
      <c r="B1074" s="99"/>
      <c r="C1074" s="99"/>
      <c r="D1074" s="99"/>
      <c r="E1074" s="99"/>
      <c r="F1074" s="99"/>
      <c r="G1074" s="99"/>
      <c r="H1074" s="99"/>
      <c r="I1074" s="99"/>
      <c r="J1074" s="99"/>
      <c r="K1074" s="99"/>
      <c r="L1074" s="99"/>
      <c r="M1074" s="99"/>
      <c r="N1074" s="99"/>
      <c r="O1074" s="99"/>
      <c r="P1074" s="99"/>
      <c r="Q1074" s="99"/>
      <c r="R1074" s="99"/>
      <c r="S1074" s="99"/>
      <c r="T1074" s="99"/>
      <c r="U1074" s="99"/>
      <c r="V1074" s="99"/>
      <c r="W1074" s="99"/>
      <c r="X1074" s="99"/>
      <c r="Y1074" s="99"/>
      <c r="Z1074" s="99"/>
      <c r="AA1074" s="99"/>
      <c r="AB1074" s="99"/>
      <c r="AC1074" s="99"/>
      <c r="AD1074" s="99"/>
      <c r="AE1074" s="99"/>
      <c r="AF1074" s="99"/>
      <c r="AG1074" s="99"/>
      <c r="AH1074" s="99"/>
      <c r="AI1074" s="99"/>
      <c r="AJ1074" s="99"/>
      <c r="AK1074" s="99"/>
      <c r="AL1074" s="99"/>
      <c r="AM1074" s="99"/>
      <c r="AN1074" s="99"/>
      <c r="AO1074" s="99"/>
      <c r="AP1074" s="99"/>
      <c r="AQ1074" s="99"/>
      <c r="AR1074" s="99"/>
      <c r="AS1074" s="99"/>
      <c r="AT1074" s="99"/>
      <c r="AU1074" s="99"/>
      <c r="AV1074" s="99"/>
      <c r="AW1074" s="99"/>
      <c r="AX1074" s="99"/>
      <c r="AY1074" s="99"/>
      <c r="AZ1074" s="99"/>
      <c r="BA1074" s="99"/>
      <c r="BB1074" s="99"/>
      <c r="BC1074" s="99"/>
      <c r="BD1074" s="99"/>
      <c r="BE1074" s="99"/>
      <c r="BF1074" s="99"/>
      <c r="BG1074" s="99"/>
      <c r="BH1074" s="99"/>
      <c r="BI1074" s="99"/>
      <c r="BJ1074" s="99"/>
      <c r="BK1074" s="99"/>
      <c r="BL1074" s="99"/>
      <c r="BM1074" s="99"/>
      <c r="BN1074" s="99"/>
      <c r="BO1074" s="99"/>
      <c r="BP1074" s="99"/>
      <c r="BQ1074" s="99"/>
      <c r="BR1074" s="99"/>
      <c r="BS1074" s="99"/>
      <c r="BT1074" s="99"/>
      <c r="BU1074" s="99"/>
      <c r="BV1074" s="99"/>
      <c r="BW1074" s="99"/>
      <c r="BX1074" s="99"/>
      <c r="BY1074" s="99"/>
      <c r="BZ1074" s="99"/>
      <c r="CA1074" s="99"/>
      <c r="CB1074" s="99"/>
      <c r="CC1074" s="99"/>
      <c r="CD1074" s="99"/>
      <c r="CE1074" s="99"/>
      <c r="CF1074" s="99"/>
      <c r="CG1074" s="99"/>
      <c r="CH1074" s="99"/>
      <c r="CI1074" s="99"/>
      <c r="CJ1074" s="99"/>
    </row>
    <row r="1075" spans="1:88" ht="14.25" customHeight="1" x14ac:dyDescent="0.35">
      <c r="A1075" s="99"/>
      <c r="B1075" s="99"/>
      <c r="C1075" s="99"/>
      <c r="D1075" s="99"/>
      <c r="E1075" s="99"/>
      <c r="F1075" s="99"/>
      <c r="G1075" s="99"/>
      <c r="H1075" s="99"/>
      <c r="I1075" s="99"/>
      <c r="J1075" s="99"/>
      <c r="K1075" s="99"/>
      <c r="L1075" s="99"/>
      <c r="M1075" s="99"/>
      <c r="N1075" s="99"/>
      <c r="O1075" s="99"/>
      <c r="P1075" s="99"/>
      <c r="Q1075" s="99"/>
      <c r="R1075" s="99"/>
      <c r="S1075" s="99"/>
      <c r="T1075" s="99"/>
      <c r="U1075" s="99"/>
      <c r="V1075" s="99"/>
      <c r="W1075" s="99"/>
      <c r="X1075" s="99"/>
      <c r="Y1075" s="99"/>
      <c r="Z1075" s="99"/>
      <c r="AA1075" s="99"/>
      <c r="AB1075" s="99"/>
      <c r="AC1075" s="99"/>
      <c r="AD1075" s="99"/>
      <c r="AE1075" s="99"/>
      <c r="AF1075" s="99"/>
      <c r="AG1075" s="99"/>
      <c r="AH1075" s="99"/>
      <c r="AI1075" s="99"/>
      <c r="AJ1075" s="99"/>
      <c r="AK1075" s="99"/>
      <c r="AL1075" s="99"/>
      <c r="AM1075" s="99"/>
      <c r="AN1075" s="99"/>
      <c r="AO1075" s="99"/>
      <c r="AP1075" s="99"/>
      <c r="AQ1075" s="99"/>
      <c r="AR1075" s="99"/>
      <c r="AS1075" s="99"/>
      <c r="AT1075" s="99"/>
      <c r="AU1075" s="99"/>
      <c r="AV1075" s="99"/>
      <c r="AW1075" s="99"/>
      <c r="AX1075" s="99"/>
      <c r="AY1075" s="99"/>
      <c r="AZ1075" s="99"/>
      <c r="BA1075" s="99"/>
      <c r="BB1075" s="99"/>
      <c r="BC1075" s="99"/>
      <c r="BD1075" s="99"/>
      <c r="BE1075" s="99"/>
      <c r="BF1075" s="99"/>
      <c r="BG1075" s="99"/>
      <c r="BH1075" s="99"/>
      <c r="BI1075" s="99"/>
      <c r="BJ1075" s="99"/>
      <c r="BK1075" s="99"/>
      <c r="BL1075" s="99"/>
      <c r="BM1075" s="99"/>
      <c r="BN1075" s="99"/>
      <c r="BO1075" s="99"/>
      <c r="BP1075" s="99"/>
      <c r="BQ1075" s="99"/>
      <c r="BR1075" s="99"/>
      <c r="BS1075" s="99"/>
      <c r="BT1075" s="99"/>
      <c r="BU1075" s="99"/>
      <c r="BV1075" s="99"/>
      <c r="BW1075" s="99"/>
      <c r="BX1075" s="99"/>
      <c r="BY1075" s="99"/>
      <c r="BZ1075" s="99"/>
      <c r="CA1075" s="99"/>
      <c r="CB1075" s="99"/>
      <c r="CC1075" s="99"/>
      <c r="CD1075" s="99"/>
      <c r="CE1075" s="99"/>
      <c r="CF1075" s="99"/>
      <c r="CG1075" s="99"/>
      <c r="CH1075" s="99"/>
      <c r="CI1075" s="99"/>
      <c r="CJ1075" s="99"/>
    </row>
    <row r="1076" spans="1:88" ht="14.25" customHeight="1" x14ac:dyDescent="0.35">
      <c r="CI1076" s="562"/>
      <c r="CJ1076" s="562"/>
    </row>
    <row r="1077" spans="1:88" ht="14.25" customHeight="1" x14ac:dyDescent="0.35">
      <c r="D1077" s="290" t="s">
        <v>494</v>
      </c>
      <c r="E1077" s="290"/>
      <c r="F1077" s="290"/>
      <c r="G1077" s="290"/>
      <c r="H1077" s="290"/>
      <c r="I1077" s="290"/>
      <c r="J1077" s="290"/>
      <c r="K1077" s="290"/>
      <c r="L1077" s="290"/>
      <c r="M1077" s="290"/>
      <c r="N1077" s="290"/>
      <c r="O1077" s="290"/>
      <c r="P1077" s="290"/>
      <c r="Q1077" s="290"/>
      <c r="R1077" s="290"/>
      <c r="S1077" s="290"/>
      <c r="T1077" s="290"/>
      <c r="U1077" s="290"/>
      <c r="V1077" s="290"/>
      <c r="W1077" s="290"/>
      <c r="X1077" s="290"/>
      <c r="Y1077" s="290"/>
      <c r="Z1077" s="290"/>
      <c r="AA1077" s="290"/>
      <c r="AB1077" s="90"/>
      <c r="AC1077" s="90"/>
      <c r="AD1077" s="90"/>
      <c r="AE1077" s="90"/>
      <c r="AF1077" s="90"/>
      <c r="AG1077" s="90"/>
      <c r="AH1077" s="90"/>
      <c r="AI1077" s="90"/>
      <c r="AJ1077" s="90"/>
      <c r="AK1077" s="90"/>
      <c r="AL1077" s="90"/>
      <c r="AM1077" s="90"/>
      <c r="AN1077" s="90"/>
      <c r="AO1077" s="90"/>
      <c r="AP1077" s="90"/>
      <c r="AR1077" s="530" t="s">
        <v>497</v>
      </c>
      <c r="AS1077" s="530"/>
      <c r="AT1077" s="530"/>
      <c r="AU1077" s="530"/>
      <c r="AV1077" s="530"/>
      <c r="AW1077" s="530"/>
      <c r="AX1077" s="530"/>
      <c r="AY1077" s="530"/>
      <c r="AZ1077" s="530"/>
      <c r="BA1077" s="530"/>
      <c r="BB1077" s="530"/>
      <c r="BC1077" s="530"/>
      <c r="BD1077" s="530"/>
      <c r="BE1077" s="530"/>
      <c r="BF1077" s="530"/>
      <c r="BG1077" s="530"/>
      <c r="BH1077" s="530"/>
      <c r="BI1077" s="530"/>
      <c r="BJ1077" s="530"/>
      <c r="BK1077" s="530"/>
      <c r="BL1077" s="530"/>
      <c r="BM1077" s="530"/>
      <c r="BN1077" s="530"/>
      <c r="BO1077" s="530"/>
      <c r="BP1077" s="530"/>
      <c r="BQ1077" s="530"/>
      <c r="BR1077" s="530"/>
      <c r="BS1077" s="530"/>
      <c r="BT1077" s="530"/>
      <c r="BU1077" s="530"/>
      <c r="BV1077" s="530"/>
      <c r="BW1077" s="530"/>
      <c r="BX1077" s="530"/>
      <c r="BY1077" s="530"/>
      <c r="BZ1077" s="530"/>
      <c r="CA1077" s="530"/>
      <c r="CB1077" s="530"/>
      <c r="CC1077" s="530"/>
      <c r="CD1077" s="530"/>
      <c r="CE1077" s="530"/>
      <c r="CF1077" s="530"/>
      <c r="CG1077" s="530"/>
      <c r="CH1077" s="530"/>
      <c r="CI1077" s="530"/>
      <c r="CJ1077" s="530"/>
    </row>
    <row r="1078" spans="1:88" ht="14.25" customHeight="1" x14ac:dyDescent="0.35">
      <c r="D1078" s="93"/>
      <c r="E1078" s="93"/>
      <c r="F1078" s="93"/>
      <c r="G1078" s="93"/>
      <c r="H1078" s="93"/>
      <c r="I1078" s="93"/>
      <c r="J1078" s="93"/>
      <c r="K1078" s="93"/>
      <c r="L1078" s="93"/>
      <c r="M1078" s="93"/>
      <c r="N1078" s="93"/>
      <c r="O1078" s="93"/>
      <c r="P1078" s="93"/>
      <c r="Q1078" s="93"/>
      <c r="R1078" s="93"/>
      <c r="S1078" s="93"/>
      <c r="T1078" s="93"/>
      <c r="U1078" s="93"/>
      <c r="V1078" s="93"/>
      <c r="W1078" s="93"/>
      <c r="X1078" s="93"/>
      <c r="Y1078" s="93"/>
      <c r="Z1078" s="93"/>
      <c r="AA1078" s="93"/>
      <c r="AB1078" s="93"/>
      <c r="AC1078" s="93"/>
      <c r="AD1078" s="93"/>
      <c r="AE1078" s="93"/>
      <c r="AF1078" s="93"/>
      <c r="AG1078" s="93"/>
      <c r="AH1078" s="93"/>
      <c r="AI1078" s="93"/>
      <c r="AJ1078" s="93"/>
      <c r="AK1078" s="93"/>
      <c r="AL1078" s="93"/>
      <c r="AM1078" s="93"/>
      <c r="AN1078" s="93"/>
      <c r="AO1078" s="93"/>
      <c r="AP1078" s="93"/>
      <c r="AR1078" s="531"/>
      <c r="AS1078" s="531"/>
      <c r="AT1078" s="531"/>
      <c r="AU1078" s="531"/>
      <c r="AV1078" s="531"/>
      <c r="AW1078" s="531"/>
      <c r="AX1078" s="531"/>
      <c r="AY1078" s="531"/>
      <c r="AZ1078" s="531"/>
      <c r="BA1078" s="531"/>
      <c r="BB1078" s="531"/>
      <c r="BC1078" s="531"/>
      <c r="BD1078" s="531"/>
      <c r="BE1078" s="531"/>
      <c r="BF1078" s="531"/>
      <c r="BG1078" s="531"/>
      <c r="BH1078" s="531"/>
      <c r="BI1078" s="531"/>
      <c r="BJ1078" s="531"/>
      <c r="BK1078" s="531"/>
      <c r="BL1078" s="531"/>
      <c r="BM1078" s="531"/>
      <c r="BN1078" s="531"/>
      <c r="BO1078" s="531"/>
      <c r="BP1078" s="531"/>
      <c r="BQ1078" s="531"/>
      <c r="BR1078" s="531"/>
      <c r="BS1078" s="531"/>
      <c r="BT1078" s="531"/>
      <c r="BU1078" s="531"/>
      <c r="BV1078" s="531"/>
      <c r="BW1078" s="531"/>
      <c r="BX1078" s="531"/>
      <c r="BY1078" s="531"/>
      <c r="BZ1078" s="531"/>
      <c r="CA1078" s="531"/>
      <c r="CB1078" s="531"/>
      <c r="CC1078" s="531"/>
      <c r="CD1078" s="531"/>
      <c r="CE1078" s="531"/>
      <c r="CF1078" s="531"/>
      <c r="CG1078" s="531"/>
      <c r="CH1078" s="531"/>
      <c r="CI1078" s="531"/>
      <c r="CJ1078" s="531"/>
    </row>
    <row r="1079" spans="1:88" ht="14.25" customHeight="1" x14ac:dyDescent="0.35">
      <c r="D1079" s="418" t="s">
        <v>20</v>
      </c>
      <c r="E1079" s="419"/>
      <c r="F1079" s="419"/>
      <c r="G1079" s="419"/>
      <c r="H1079" s="419"/>
      <c r="I1079" s="419"/>
      <c r="J1079" s="419"/>
      <c r="K1079" s="419"/>
      <c r="L1079" s="419"/>
      <c r="M1079" s="419"/>
      <c r="N1079" s="419"/>
      <c r="O1079" s="419"/>
      <c r="P1079" s="419"/>
      <c r="Q1079" s="419"/>
      <c r="R1079" s="419"/>
      <c r="S1079" s="419"/>
      <c r="T1079" s="419"/>
      <c r="U1079" s="419"/>
      <c r="V1079" s="419"/>
      <c r="W1079" s="419"/>
      <c r="X1079" s="419"/>
      <c r="Y1079" s="420"/>
      <c r="Z1079" s="566" t="s">
        <v>41</v>
      </c>
      <c r="AA1079" s="567"/>
      <c r="AB1079" s="567"/>
      <c r="AC1079" s="567"/>
      <c r="AD1079" s="567"/>
      <c r="AE1079" s="567"/>
      <c r="AF1079" s="567"/>
      <c r="AG1079" s="567"/>
      <c r="AH1079" s="567"/>
      <c r="AI1079" s="567"/>
      <c r="AJ1079" s="567"/>
      <c r="AK1079" s="567"/>
      <c r="AL1079" s="567"/>
      <c r="AM1079" s="568"/>
      <c r="AN1079" s="418" t="s">
        <v>450</v>
      </c>
      <c r="AO1079" s="419"/>
      <c r="AP1079" s="419"/>
      <c r="AR1079" s="418" t="s">
        <v>20</v>
      </c>
      <c r="AS1079" s="419"/>
      <c r="AT1079" s="419"/>
      <c r="AU1079" s="419"/>
      <c r="AV1079" s="419"/>
      <c r="AW1079" s="419"/>
      <c r="AX1079" s="419"/>
      <c r="AY1079" s="419"/>
      <c r="AZ1079" s="419"/>
      <c r="BA1079" s="419"/>
      <c r="BB1079" s="419"/>
      <c r="BC1079" s="419"/>
      <c r="BD1079" s="419"/>
      <c r="BE1079" s="419"/>
      <c r="BF1079" s="419"/>
      <c r="BG1079" s="419"/>
      <c r="BH1079" s="419"/>
      <c r="BI1079" s="419"/>
      <c r="BJ1079" s="419"/>
      <c r="BK1079" s="419"/>
      <c r="BL1079" s="419"/>
      <c r="BM1079" s="420"/>
      <c r="BN1079" s="566" t="s">
        <v>41</v>
      </c>
      <c r="BO1079" s="567"/>
      <c r="BP1079" s="567"/>
      <c r="BQ1079" s="567"/>
      <c r="BR1079" s="567"/>
      <c r="BS1079" s="567"/>
      <c r="BT1079" s="567"/>
      <c r="BU1079" s="567"/>
      <c r="BV1079" s="567"/>
      <c r="BW1079" s="567"/>
      <c r="BX1079" s="567"/>
      <c r="BY1079" s="567"/>
      <c r="BZ1079" s="567"/>
      <c r="CA1079" s="567"/>
      <c r="CB1079" s="476" t="s">
        <v>450</v>
      </c>
      <c r="CC1079" s="476"/>
      <c r="CD1079" s="476"/>
      <c r="CE1079" s="476"/>
      <c r="CF1079" s="476"/>
      <c r="CG1079" s="476"/>
      <c r="CH1079" s="476"/>
      <c r="CI1079" s="476"/>
      <c r="CJ1079" s="476"/>
    </row>
    <row r="1080" spans="1:88" ht="14.25" customHeight="1" x14ac:dyDescent="0.35">
      <c r="D1080" s="421"/>
      <c r="E1080" s="422"/>
      <c r="F1080" s="422"/>
      <c r="G1080" s="422"/>
      <c r="H1080" s="422"/>
      <c r="I1080" s="422"/>
      <c r="J1080" s="422"/>
      <c r="K1080" s="422"/>
      <c r="L1080" s="422"/>
      <c r="M1080" s="422"/>
      <c r="N1080" s="422"/>
      <c r="O1080" s="422"/>
      <c r="P1080" s="422"/>
      <c r="Q1080" s="422"/>
      <c r="R1080" s="422"/>
      <c r="S1080" s="422"/>
      <c r="T1080" s="422"/>
      <c r="U1080" s="422"/>
      <c r="V1080" s="422"/>
      <c r="W1080" s="422"/>
      <c r="X1080" s="422"/>
      <c r="Y1080" s="423"/>
      <c r="Z1080" s="566" t="s">
        <v>495</v>
      </c>
      <c r="AA1080" s="567"/>
      <c r="AB1080" s="567"/>
      <c r="AC1080" s="567"/>
      <c r="AD1080" s="567"/>
      <c r="AE1080" s="568"/>
      <c r="AF1080" s="566" t="s">
        <v>120</v>
      </c>
      <c r="AG1080" s="567"/>
      <c r="AH1080" s="567"/>
      <c r="AI1080" s="567"/>
      <c r="AJ1080" s="567"/>
      <c r="AK1080" s="567"/>
      <c r="AL1080" s="567"/>
      <c r="AM1080" s="568"/>
      <c r="AN1080" s="421"/>
      <c r="AO1080" s="422"/>
      <c r="AP1080" s="422"/>
      <c r="AR1080" s="421"/>
      <c r="AS1080" s="422"/>
      <c r="AT1080" s="422"/>
      <c r="AU1080" s="422"/>
      <c r="AV1080" s="422"/>
      <c r="AW1080" s="422"/>
      <c r="AX1080" s="422"/>
      <c r="AY1080" s="422"/>
      <c r="AZ1080" s="422"/>
      <c r="BA1080" s="422"/>
      <c r="BB1080" s="422"/>
      <c r="BC1080" s="422"/>
      <c r="BD1080" s="422"/>
      <c r="BE1080" s="422"/>
      <c r="BF1080" s="422"/>
      <c r="BG1080" s="422"/>
      <c r="BH1080" s="422"/>
      <c r="BI1080" s="422"/>
      <c r="BJ1080" s="422"/>
      <c r="BK1080" s="422"/>
      <c r="BL1080" s="422"/>
      <c r="BM1080" s="423"/>
      <c r="BN1080" s="476" t="s">
        <v>495</v>
      </c>
      <c r="BO1080" s="476"/>
      <c r="BP1080" s="476"/>
      <c r="BQ1080" s="476"/>
      <c r="BR1080" s="476"/>
      <c r="BS1080" s="476"/>
      <c r="BT1080" s="476" t="s">
        <v>120</v>
      </c>
      <c r="BU1080" s="476"/>
      <c r="BV1080" s="476"/>
      <c r="BW1080" s="476"/>
      <c r="BX1080" s="476"/>
      <c r="BY1080" s="476"/>
      <c r="BZ1080" s="476"/>
      <c r="CA1080" s="476"/>
      <c r="CB1080" s="476"/>
      <c r="CC1080" s="476"/>
      <c r="CD1080" s="476"/>
      <c r="CE1080" s="476"/>
      <c r="CF1080" s="476"/>
      <c r="CG1080" s="476"/>
      <c r="CH1080" s="476"/>
      <c r="CI1080" s="476"/>
      <c r="CJ1080" s="476"/>
    </row>
    <row r="1081" spans="1:88" ht="14.25" customHeight="1" x14ac:dyDescent="0.35">
      <c r="D1081" s="424" t="s">
        <v>1061</v>
      </c>
      <c r="E1081" s="425"/>
      <c r="F1081" s="425"/>
      <c r="G1081" s="425"/>
      <c r="H1081" s="425"/>
      <c r="I1081" s="425"/>
      <c r="J1081" s="425"/>
      <c r="K1081" s="425"/>
      <c r="L1081" s="425"/>
      <c r="M1081" s="425"/>
      <c r="N1081" s="425"/>
      <c r="O1081" s="425"/>
      <c r="P1081" s="425"/>
      <c r="Q1081" s="425"/>
      <c r="R1081" s="425"/>
      <c r="S1081" s="425"/>
      <c r="T1081" s="425"/>
      <c r="U1081" s="425"/>
      <c r="V1081" s="425"/>
      <c r="W1081" s="425"/>
      <c r="X1081" s="425"/>
      <c r="Y1081" s="426"/>
      <c r="Z1081" s="424" t="s">
        <v>976</v>
      </c>
      <c r="AA1081" s="425"/>
      <c r="AB1081" s="425"/>
      <c r="AC1081" s="425"/>
      <c r="AD1081" s="425"/>
      <c r="AE1081" s="426"/>
      <c r="AF1081" s="424"/>
      <c r="AG1081" s="425"/>
      <c r="AH1081" s="425"/>
      <c r="AI1081" s="425"/>
      <c r="AJ1081" s="425"/>
      <c r="AK1081" s="425"/>
      <c r="AL1081" s="425"/>
      <c r="AM1081" s="426"/>
      <c r="AN1081" s="424" t="s">
        <v>1033</v>
      </c>
      <c r="AO1081" s="425"/>
      <c r="AP1081" s="425"/>
      <c r="AR1081" s="469" t="s">
        <v>1105</v>
      </c>
      <c r="AS1081" s="469"/>
      <c r="AT1081" s="469"/>
      <c r="AU1081" s="469"/>
      <c r="AV1081" s="469"/>
      <c r="AW1081" s="469"/>
      <c r="AX1081" s="469"/>
      <c r="AY1081" s="469"/>
      <c r="AZ1081" s="469"/>
      <c r="BA1081" s="469"/>
      <c r="BB1081" s="469"/>
      <c r="BC1081" s="469"/>
      <c r="BD1081" s="469"/>
      <c r="BE1081" s="469"/>
      <c r="BF1081" s="469"/>
      <c r="BG1081" s="469"/>
      <c r="BH1081" s="469"/>
      <c r="BI1081" s="469"/>
      <c r="BJ1081" s="469"/>
      <c r="BK1081" s="469"/>
      <c r="BL1081" s="469"/>
      <c r="BM1081" s="469"/>
      <c r="BN1081" s="469" t="s">
        <v>976</v>
      </c>
      <c r="BO1081" s="469"/>
      <c r="BP1081" s="469"/>
      <c r="BQ1081" s="469"/>
      <c r="BR1081" s="469"/>
      <c r="BS1081" s="469"/>
      <c r="BT1081" s="469"/>
      <c r="BU1081" s="469"/>
      <c r="BV1081" s="469"/>
      <c r="BW1081" s="469"/>
      <c r="BX1081" s="469"/>
      <c r="BY1081" s="469"/>
      <c r="BZ1081" s="469"/>
      <c r="CA1081" s="469"/>
      <c r="CB1081" s="469" t="s">
        <v>1033</v>
      </c>
      <c r="CC1081" s="469"/>
      <c r="CD1081" s="469"/>
      <c r="CE1081" s="469"/>
      <c r="CF1081" s="469"/>
      <c r="CG1081" s="469"/>
      <c r="CH1081" s="469"/>
      <c r="CI1081" s="469"/>
      <c r="CJ1081" s="469"/>
    </row>
    <row r="1082" spans="1:88" ht="14.25" customHeight="1" x14ac:dyDescent="0.35">
      <c r="D1082" s="424" t="s">
        <v>1062</v>
      </c>
      <c r="E1082" s="425"/>
      <c r="F1082" s="425"/>
      <c r="G1082" s="425"/>
      <c r="H1082" s="425"/>
      <c r="I1082" s="425"/>
      <c r="J1082" s="425"/>
      <c r="K1082" s="425"/>
      <c r="L1082" s="425"/>
      <c r="M1082" s="425"/>
      <c r="N1082" s="425"/>
      <c r="O1082" s="425"/>
      <c r="P1082" s="425"/>
      <c r="Q1082" s="425"/>
      <c r="R1082" s="425"/>
      <c r="S1082" s="425"/>
      <c r="T1082" s="425"/>
      <c r="U1082" s="425"/>
      <c r="V1082" s="425"/>
      <c r="W1082" s="425"/>
      <c r="X1082" s="425"/>
      <c r="Y1082" s="426"/>
      <c r="Z1082" s="424" t="s">
        <v>976</v>
      </c>
      <c r="AA1082" s="425"/>
      <c r="AB1082" s="425"/>
      <c r="AC1082" s="425"/>
      <c r="AD1082" s="425"/>
      <c r="AE1082" s="426"/>
      <c r="AF1082" s="424"/>
      <c r="AG1082" s="425"/>
      <c r="AH1082" s="425"/>
      <c r="AI1082" s="425"/>
      <c r="AJ1082" s="425"/>
      <c r="AK1082" s="425"/>
      <c r="AL1082" s="425"/>
      <c r="AM1082" s="426"/>
      <c r="AN1082" s="424" t="s">
        <v>1033</v>
      </c>
      <c r="AO1082" s="425"/>
      <c r="AP1082" s="425"/>
      <c r="AR1082" s="469" t="s">
        <v>1106</v>
      </c>
      <c r="AS1082" s="469"/>
      <c r="AT1082" s="469"/>
      <c r="AU1082" s="469"/>
      <c r="AV1082" s="469"/>
      <c r="AW1082" s="469"/>
      <c r="AX1082" s="469"/>
      <c r="AY1082" s="469"/>
      <c r="AZ1082" s="469"/>
      <c r="BA1082" s="469"/>
      <c r="BB1082" s="469"/>
      <c r="BC1082" s="469"/>
      <c r="BD1082" s="469"/>
      <c r="BE1082" s="469"/>
      <c r="BF1082" s="469"/>
      <c r="BG1082" s="469"/>
      <c r="BH1082" s="469"/>
      <c r="BI1082" s="469"/>
      <c r="BJ1082" s="469"/>
      <c r="BK1082" s="469"/>
      <c r="BL1082" s="469"/>
      <c r="BM1082" s="469"/>
      <c r="BN1082" s="469" t="s">
        <v>976</v>
      </c>
      <c r="BO1082" s="469"/>
      <c r="BP1082" s="469"/>
      <c r="BQ1082" s="469"/>
      <c r="BR1082" s="469"/>
      <c r="BS1082" s="469"/>
      <c r="BT1082" s="469"/>
      <c r="BU1082" s="469"/>
      <c r="BV1082" s="469"/>
      <c r="BW1082" s="469"/>
      <c r="BX1082" s="469"/>
      <c r="BY1082" s="469"/>
      <c r="BZ1082" s="469"/>
      <c r="CA1082" s="469"/>
      <c r="CB1082" s="469" t="s">
        <v>1033</v>
      </c>
      <c r="CC1082" s="469"/>
      <c r="CD1082" s="469"/>
      <c r="CE1082" s="469"/>
      <c r="CF1082" s="469"/>
      <c r="CG1082" s="469"/>
      <c r="CH1082" s="469"/>
      <c r="CI1082" s="469"/>
      <c r="CJ1082" s="469"/>
    </row>
    <row r="1083" spans="1:88" ht="14.25" customHeight="1" x14ac:dyDescent="0.35">
      <c r="D1083" s="424" t="s">
        <v>1063</v>
      </c>
      <c r="E1083" s="425"/>
      <c r="F1083" s="425"/>
      <c r="G1083" s="425"/>
      <c r="H1083" s="425"/>
      <c r="I1083" s="425"/>
      <c r="J1083" s="425"/>
      <c r="K1083" s="425"/>
      <c r="L1083" s="425"/>
      <c r="M1083" s="425"/>
      <c r="N1083" s="425"/>
      <c r="O1083" s="425"/>
      <c r="P1083" s="425"/>
      <c r="Q1083" s="425"/>
      <c r="R1083" s="425"/>
      <c r="S1083" s="425"/>
      <c r="T1083" s="425"/>
      <c r="U1083" s="425"/>
      <c r="V1083" s="425"/>
      <c r="W1083" s="425"/>
      <c r="X1083" s="425"/>
      <c r="Y1083" s="426"/>
      <c r="Z1083" s="424" t="s">
        <v>976</v>
      </c>
      <c r="AA1083" s="425"/>
      <c r="AB1083" s="425"/>
      <c r="AC1083" s="425"/>
      <c r="AD1083" s="425"/>
      <c r="AE1083" s="426"/>
      <c r="AF1083" s="424"/>
      <c r="AG1083" s="425"/>
      <c r="AH1083" s="425"/>
      <c r="AI1083" s="425"/>
      <c r="AJ1083" s="425"/>
      <c r="AK1083" s="425"/>
      <c r="AL1083" s="425"/>
      <c r="AM1083" s="426"/>
      <c r="AN1083" s="424" t="s">
        <v>1033</v>
      </c>
      <c r="AO1083" s="425"/>
      <c r="AP1083" s="425"/>
      <c r="AR1083" s="469" t="s">
        <v>1107</v>
      </c>
      <c r="AS1083" s="469"/>
      <c r="AT1083" s="469"/>
      <c r="AU1083" s="469"/>
      <c r="AV1083" s="469"/>
      <c r="AW1083" s="469"/>
      <c r="AX1083" s="469"/>
      <c r="AY1083" s="469"/>
      <c r="AZ1083" s="469"/>
      <c r="BA1083" s="469"/>
      <c r="BB1083" s="469"/>
      <c r="BC1083" s="469"/>
      <c r="BD1083" s="469"/>
      <c r="BE1083" s="469"/>
      <c r="BF1083" s="469"/>
      <c r="BG1083" s="469"/>
      <c r="BH1083" s="469"/>
      <c r="BI1083" s="469"/>
      <c r="BJ1083" s="469"/>
      <c r="BK1083" s="469"/>
      <c r="BL1083" s="469"/>
      <c r="BM1083" s="469"/>
      <c r="BN1083" s="469" t="s">
        <v>976</v>
      </c>
      <c r="BO1083" s="469"/>
      <c r="BP1083" s="469"/>
      <c r="BQ1083" s="469"/>
      <c r="BR1083" s="469"/>
      <c r="BS1083" s="469"/>
      <c r="BT1083" s="469"/>
      <c r="BU1083" s="469"/>
      <c r="BV1083" s="469"/>
      <c r="BW1083" s="469"/>
      <c r="BX1083" s="469"/>
      <c r="BY1083" s="469"/>
      <c r="BZ1083" s="469"/>
      <c r="CA1083" s="469"/>
      <c r="CB1083" s="469" t="s">
        <v>1033</v>
      </c>
      <c r="CC1083" s="469"/>
      <c r="CD1083" s="469"/>
      <c r="CE1083" s="469"/>
      <c r="CF1083" s="469"/>
      <c r="CG1083" s="469"/>
      <c r="CH1083" s="469"/>
      <c r="CI1083" s="469"/>
      <c r="CJ1083" s="469"/>
    </row>
    <row r="1084" spans="1:88" ht="14.25" customHeight="1" x14ac:dyDescent="0.35">
      <c r="D1084" s="424" t="s">
        <v>1064</v>
      </c>
      <c r="E1084" s="425"/>
      <c r="F1084" s="425"/>
      <c r="G1084" s="425"/>
      <c r="H1084" s="425"/>
      <c r="I1084" s="425"/>
      <c r="J1084" s="425"/>
      <c r="K1084" s="425"/>
      <c r="L1084" s="425"/>
      <c r="M1084" s="425"/>
      <c r="N1084" s="425"/>
      <c r="O1084" s="425"/>
      <c r="P1084" s="425"/>
      <c r="Q1084" s="425"/>
      <c r="R1084" s="425"/>
      <c r="S1084" s="425"/>
      <c r="T1084" s="425"/>
      <c r="U1084" s="425"/>
      <c r="V1084" s="425"/>
      <c r="W1084" s="425"/>
      <c r="X1084" s="425"/>
      <c r="Y1084" s="426"/>
      <c r="Z1084" s="424" t="s">
        <v>976</v>
      </c>
      <c r="AA1084" s="425"/>
      <c r="AB1084" s="425"/>
      <c r="AC1084" s="425"/>
      <c r="AD1084" s="425"/>
      <c r="AE1084" s="426"/>
      <c r="AF1084" s="424"/>
      <c r="AG1084" s="425"/>
      <c r="AH1084" s="425"/>
      <c r="AI1084" s="425"/>
      <c r="AJ1084" s="425"/>
      <c r="AK1084" s="425"/>
      <c r="AL1084" s="425"/>
      <c r="AM1084" s="426"/>
      <c r="AN1084" s="424" t="s">
        <v>1033</v>
      </c>
      <c r="AO1084" s="425"/>
      <c r="AP1084" s="425"/>
      <c r="AR1084" s="469"/>
      <c r="AS1084" s="469"/>
      <c r="AT1084" s="469"/>
      <c r="AU1084" s="469"/>
      <c r="AV1084" s="469"/>
      <c r="AW1084" s="469"/>
      <c r="AX1084" s="469"/>
      <c r="AY1084" s="469"/>
      <c r="AZ1084" s="469"/>
      <c r="BA1084" s="469"/>
      <c r="BB1084" s="469"/>
      <c r="BC1084" s="469"/>
      <c r="BD1084" s="469"/>
      <c r="BE1084" s="469"/>
      <c r="BF1084" s="469"/>
      <c r="BG1084" s="469"/>
      <c r="BH1084" s="469"/>
      <c r="BI1084" s="469"/>
      <c r="BJ1084" s="469"/>
      <c r="BK1084" s="469"/>
      <c r="BL1084" s="469"/>
      <c r="BM1084" s="469"/>
      <c r="BN1084" s="469"/>
      <c r="BO1084" s="469"/>
      <c r="BP1084" s="469"/>
      <c r="BQ1084" s="469"/>
      <c r="BR1084" s="469"/>
      <c r="BS1084" s="469"/>
      <c r="BT1084" s="469"/>
      <c r="BU1084" s="469"/>
      <c r="BV1084" s="469"/>
      <c r="BW1084" s="469"/>
      <c r="BX1084" s="469"/>
      <c r="BY1084" s="469"/>
      <c r="BZ1084" s="469"/>
      <c r="CA1084" s="469"/>
      <c r="CB1084" s="469"/>
      <c r="CC1084" s="469"/>
      <c r="CD1084" s="469"/>
      <c r="CE1084" s="469"/>
      <c r="CF1084" s="469"/>
      <c r="CG1084" s="469"/>
      <c r="CH1084" s="469"/>
      <c r="CI1084" s="469"/>
      <c r="CJ1084" s="469"/>
    </row>
    <row r="1085" spans="1:88" ht="14.25" customHeight="1" x14ac:dyDescent="0.35">
      <c r="D1085" s="424" t="s">
        <v>1065</v>
      </c>
      <c r="E1085" s="425"/>
      <c r="F1085" s="425"/>
      <c r="G1085" s="425"/>
      <c r="H1085" s="425"/>
      <c r="I1085" s="425"/>
      <c r="J1085" s="425"/>
      <c r="K1085" s="425"/>
      <c r="L1085" s="425"/>
      <c r="M1085" s="425"/>
      <c r="N1085" s="425"/>
      <c r="O1085" s="425"/>
      <c r="P1085" s="425"/>
      <c r="Q1085" s="425"/>
      <c r="R1085" s="425"/>
      <c r="S1085" s="425"/>
      <c r="T1085" s="425"/>
      <c r="U1085" s="425"/>
      <c r="V1085" s="425"/>
      <c r="W1085" s="425"/>
      <c r="X1085" s="425"/>
      <c r="Y1085" s="426"/>
      <c r="Z1085" s="424" t="s">
        <v>976</v>
      </c>
      <c r="AA1085" s="425"/>
      <c r="AB1085" s="425"/>
      <c r="AC1085" s="425"/>
      <c r="AD1085" s="425"/>
      <c r="AE1085" s="426"/>
      <c r="AF1085" s="424"/>
      <c r="AG1085" s="425"/>
      <c r="AH1085" s="425"/>
      <c r="AI1085" s="425"/>
      <c r="AJ1085" s="425"/>
      <c r="AK1085" s="425"/>
      <c r="AL1085" s="425"/>
      <c r="AM1085" s="426"/>
      <c r="AN1085" s="424" t="s">
        <v>1103</v>
      </c>
      <c r="AO1085" s="425"/>
      <c r="AP1085" s="425"/>
      <c r="AR1085" s="469"/>
      <c r="AS1085" s="469"/>
      <c r="AT1085" s="469"/>
      <c r="AU1085" s="469"/>
      <c r="AV1085" s="469"/>
      <c r="AW1085" s="469"/>
      <c r="AX1085" s="469"/>
      <c r="AY1085" s="469"/>
      <c r="AZ1085" s="469"/>
      <c r="BA1085" s="469"/>
      <c r="BB1085" s="469"/>
      <c r="BC1085" s="469"/>
      <c r="BD1085" s="469"/>
      <c r="BE1085" s="469"/>
      <c r="BF1085" s="469"/>
      <c r="BG1085" s="469"/>
      <c r="BH1085" s="469"/>
      <c r="BI1085" s="469"/>
      <c r="BJ1085" s="469"/>
      <c r="BK1085" s="469"/>
      <c r="BL1085" s="469"/>
      <c r="BM1085" s="469"/>
      <c r="BN1085" s="469"/>
      <c r="BO1085" s="469"/>
      <c r="BP1085" s="469"/>
      <c r="BQ1085" s="469"/>
      <c r="BR1085" s="469"/>
      <c r="BS1085" s="469"/>
      <c r="BT1085" s="469"/>
      <c r="BU1085" s="469"/>
      <c r="BV1085" s="469"/>
      <c r="BW1085" s="469"/>
      <c r="BX1085" s="469"/>
      <c r="BY1085" s="469"/>
      <c r="BZ1085" s="469"/>
      <c r="CA1085" s="469"/>
      <c r="CB1085" s="469"/>
      <c r="CC1085" s="469"/>
      <c r="CD1085" s="469"/>
      <c r="CE1085" s="469"/>
      <c r="CF1085" s="469"/>
      <c r="CG1085" s="469"/>
      <c r="CH1085" s="469"/>
      <c r="CI1085" s="469"/>
      <c r="CJ1085" s="469"/>
    </row>
    <row r="1086" spans="1:88" ht="14.25" customHeight="1" x14ac:dyDescent="0.35">
      <c r="D1086" s="424" t="s">
        <v>1066</v>
      </c>
      <c r="E1086" s="425"/>
      <c r="F1086" s="425"/>
      <c r="G1086" s="425"/>
      <c r="H1086" s="425"/>
      <c r="I1086" s="425"/>
      <c r="J1086" s="425"/>
      <c r="K1086" s="425"/>
      <c r="L1086" s="425"/>
      <c r="M1086" s="425"/>
      <c r="N1086" s="425"/>
      <c r="O1086" s="425"/>
      <c r="P1086" s="425"/>
      <c r="Q1086" s="425"/>
      <c r="R1086" s="425"/>
      <c r="S1086" s="425"/>
      <c r="T1086" s="425"/>
      <c r="U1086" s="425"/>
      <c r="V1086" s="425"/>
      <c r="W1086" s="425"/>
      <c r="X1086" s="425"/>
      <c r="Y1086" s="426"/>
      <c r="Z1086" s="424" t="s">
        <v>976</v>
      </c>
      <c r="AA1086" s="425"/>
      <c r="AB1086" s="425"/>
      <c r="AC1086" s="425"/>
      <c r="AD1086" s="425"/>
      <c r="AE1086" s="426"/>
      <c r="AF1086" s="424"/>
      <c r="AG1086" s="425"/>
      <c r="AH1086" s="425"/>
      <c r="AI1086" s="425"/>
      <c r="AJ1086" s="425"/>
      <c r="AK1086" s="425"/>
      <c r="AL1086" s="425"/>
      <c r="AM1086" s="426"/>
      <c r="AN1086" s="424" t="s">
        <v>1033</v>
      </c>
      <c r="AO1086" s="425"/>
      <c r="AP1086" s="425"/>
      <c r="AR1086" s="469"/>
      <c r="AS1086" s="469"/>
      <c r="AT1086" s="469"/>
      <c r="AU1086" s="469"/>
      <c r="AV1086" s="469"/>
      <c r="AW1086" s="469"/>
      <c r="AX1086" s="469"/>
      <c r="AY1086" s="469"/>
      <c r="AZ1086" s="469"/>
      <c r="BA1086" s="469"/>
      <c r="BB1086" s="469"/>
      <c r="BC1086" s="469"/>
      <c r="BD1086" s="469"/>
      <c r="BE1086" s="469"/>
      <c r="BF1086" s="469"/>
      <c r="BG1086" s="469"/>
      <c r="BH1086" s="469"/>
      <c r="BI1086" s="469"/>
      <c r="BJ1086" s="469"/>
      <c r="BK1086" s="469"/>
      <c r="BL1086" s="469"/>
      <c r="BM1086" s="469"/>
      <c r="BN1086" s="469"/>
      <c r="BO1086" s="469"/>
      <c r="BP1086" s="469"/>
      <c r="BQ1086" s="469"/>
      <c r="BR1086" s="469"/>
      <c r="BS1086" s="469"/>
      <c r="BT1086" s="469"/>
      <c r="BU1086" s="469"/>
      <c r="BV1086" s="469"/>
      <c r="BW1086" s="469"/>
      <c r="BX1086" s="469"/>
      <c r="BY1086" s="469"/>
      <c r="BZ1086" s="469"/>
      <c r="CA1086" s="469"/>
      <c r="CB1086" s="469"/>
      <c r="CC1086" s="469"/>
      <c r="CD1086" s="469"/>
      <c r="CE1086" s="469"/>
      <c r="CF1086" s="469"/>
      <c r="CG1086" s="469"/>
      <c r="CH1086" s="469"/>
      <c r="CI1086" s="469"/>
      <c r="CJ1086" s="469"/>
    </row>
    <row r="1087" spans="1:88" ht="14.25" customHeight="1" x14ac:dyDescent="0.35">
      <c r="D1087" s="424" t="s">
        <v>1067</v>
      </c>
      <c r="E1087" s="425"/>
      <c r="F1087" s="425"/>
      <c r="G1087" s="425"/>
      <c r="H1087" s="425"/>
      <c r="I1087" s="425"/>
      <c r="J1087" s="425"/>
      <c r="K1087" s="425"/>
      <c r="L1087" s="425"/>
      <c r="M1087" s="425"/>
      <c r="N1087" s="425"/>
      <c r="O1087" s="425"/>
      <c r="P1087" s="425"/>
      <c r="Q1087" s="425"/>
      <c r="R1087" s="425"/>
      <c r="S1087" s="425"/>
      <c r="T1087" s="425"/>
      <c r="U1087" s="425"/>
      <c r="V1087" s="425"/>
      <c r="W1087" s="425"/>
      <c r="X1087" s="425"/>
      <c r="Y1087" s="426"/>
      <c r="Z1087" s="424" t="s">
        <v>976</v>
      </c>
      <c r="AA1087" s="425"/>
      <c r="AB1087" s="425"/>
      <c r="AC1087" s="425"/>
      <c r="AD1087" s="425"/>
      <c r="AE1087" s="426"/>
      <c r="AF1087" s="424"/>
      <c r="AG1087" s="425"/>
      <c r="AH1087" s="425"/>
      <c r="AI1087" s="425"/>
      <c r="AJ1087" s="425"/>
      <c r="AK1087" s="425"/>
      <c r="AL1087" s="425"/>
      <c r="AM1087" s="426"/>
      <c r="AN1087" s="424" t="s">
        <v>1033</v>
      </c>
      <c r="AO1087" s="425"/>
      <c r="AP1087" s="425"/>
      <c r="AR1087" s="469"/>
      <c r="AS1087" s="469"/>
      <c r="AT1087" s="469"/>
      <c r="AU1087" s="469"/>
      <c r="AV1087" s="469"/>
      <c r="AW1087" s="469"/>
      <c r="AX1087" s="469"/>
      <c r="AY1087" s="469"/>
      <c r="AZ1087" s="469"/>
      <c r="BA1087" s="469"/>
      <c r="BB1087" s="469"/>
      <c r="BC1087" s="469"/>
      <c r="BD1087" s="469"/>
      <c r="BE1087" s="469"/>
      <c r="BF1087" s="469"/>
      <c r="BG1087" s="469"/>
      <c r="BH1087" s="469"/>
      <c r="BI1087" s="469"/>
      <c r="BJ1087" s="469"/>
      <c r="BK1087" s="469"/>
      <c r="BL1087" s="469"/>
      <c r="BM1087" s="469"/>
      <c r="BN1087" s="469"/>
      <c r="BO1087" s="469"/>
      <c r="BP1087" s="469"/>
      <c r="BQ1087" s="469"/>
      <c r="BR1087" s="469"/>
      <c r="BS1087" s="469"/>
      <c r="BT1087" s="469"/>
      <c r="BU1087" s="469"/>
      <c r="BV1087" s="469"/>
      <c r="BW1087" s="469"/>
      <c r="BX1087" s="469"/>
      <c r="BY1087" s="469"/>
      <c r="BZ1087" s="469"/>
      <c r="CA1087" s="469"/>
      <c r="CB1087" s="469"/>
      <c r="CC1087" s="469"/>
      <c r="CD1087" s="469"/>
      <c r="CE1087" s="469"/>
      <c r="CF1087" s="469"/>
      <c r="CG1087" s="469"/>
      <c r="CH1087" s="469"/>
      <c r="CI1087" s="469"/>
      <c r="CJ1087" s="469"/>
    </row>
    <row r="1088" spans="1:88" ht="14.25" customHeight="1" x14ac:dyDescent="0.35">
      <c r="D1088" s="424" t="s">
        <v>1068</v>
      </c>
      <c r="E1088" s="425"/>
      <c r="F1088" s="425"/>
      <c r="G1088" s="425"/>
      <c r="H1088" s="425"/>
      <c r="I1088" s="425"/>
      <c r="J1088" s="425"/>
      <c r="K1088" s="425"/>
      <c r="L1088" s="425"/>
      <c r="M1088" s="425"/>
      <c r="N1088" s="425"/>
      <c r="O1088" s="425"/>
      <c r="P1088" s="425"/>
      <c r="Q1088" s="425"/>
      <c r="R1088" s="425"/>
      <c r="S1088" s="425"/>
      <c r="T1088" s="425"/>
      <c r="U1088" s="425"/>
      <c r="V1088" s="425"/>
      <c r="W1088" s="425"/>
      <c r="X1088" s="425"/>
      <c r="Y1088" s="426"/>
      <c r="Z1088" s="424" t="s">
        <v>976</v>
      </c>
      <c r="AA1088" s="425"/>
      <c r="AB1088" s="425"/>
      <c r="AC1088" s="425"/>
      <c r="AD1088" s="425"/>
      <c r="AE1088" s="426"/>
      <c r="AF1088" s="424"/>
      <c r="AG1088" s="425"/>
      <c r="AH1088" s="425"/>
      <c r="AI1088" s="425"/>
      <c r="AJ1088" s="425"/>
      <c r="AK1088" s="425"/>
      <c r="AL1088" s="425"/>
      <c r="AM1088" s="426"/>
      <c r="AN1088" s="424" t="s">
        <v>1103</v>
      </c>
      <c r="AO1088" s="425"/>
      <c r="AP1088" s="425"/>
      <c r="AR1088" s="469"/>
      <c r="AS1088" s="469"/>
      <c r="AT1088" s="469"/>
      <c r="AU1088" s="469"/>
      <c r="AV1088" s="469"/>
      <c r="AW1088" s="469"/>
      <c r="AX1088" s="469"/>
      <c r="AY1088" s="469"/>
      <c r="AZ1088" s="469"/>
      <c r="BA1088" s="469"/>
      <c r="BB1088" s="469"/>
      <c r="BC1088" s="469"/>
      <c r="BD1088" s="469"/>
      <c r="BE1088" s="469"/>
      <c r="BF1088" s="469"/>
      <c r="BG1088" s="469"/>
      <c r="BH1088" s="469"/>
      <c r="BI1088" s="469"/>
      <c r="BJ1088" s="469"/>
      <c r="BK1088" s="469"/>
      <c r="BL1088" s="469"/>
      <c r="BM1088" s="469"/>
      <c r="BN1088" s="469"/>
      <c r="BO1088" s="469"/>
      <c r="BP1088" s="469"/>
      <c r="BQ1088" s="469"/>
      <c r="BR1088" s="469"/>
      <c r="BS1088" s="469"/>
      <c r="BT1088" s="469"/>
      <c r="BU1088" s="469"/>
      <c r="BV1088" s="469"/>
      <c r="BW1088" s="469"/>
      <c r="BX1088" s="469"/>
      <c r="BY1088" s="469"/>
      <c r="BZ1088" s="469"/>
      <c r="CA1088" s="469"/>
      <c r="CB1088" s="469"/>
      <c r="CC1088" s="469"/>
      <c r="CD1088" s="469"/>
      <c r="CE1088" s="469"/>
      <c r="CF1088" s="469"/>
      <c r="CG1088" s="469"/>
      <c r="CH1088" s="469"/>
      <c r="CI1088" s="469"/>
      <c r="CJ1088" s="469"/>
    </row>
    <row r="1089" spans="4:88" ht="14.25" customHeight="1" x14ac:dyDescent="0.35">
      <c r="D1089" s="424" t="s">
        <v>1069</v>
      </c>
      <c r="E1089" s="425"/>
      <c r="F1089" s="425"/>
      <c r="G1089" s="425"/>
      <c r="H1089" s="425"/>
      <c r="I1089" s="425"/>
      <c r="J1089" s="425"/>
      <c r="K1089" s="425"/>
      <c r="L1089" s="425"/>
      <c r="M1089" s="425"/>
      <c r="N1089" s="425"/>
      <c r="O1089" s="425"/>
      <c r="P1089" s="425"/>
      <c r="Q1089" s="425"/>
      <c r="R1089" s="425"/>
      <c r="S1089" s="425"/>
      <c r="T1089" s="425"/>
      <c r="U1089" s="425"/>
      <c r="V1089" s="425"/>
      <c r="W1089" s="425"/>
      <c r="X1089" s="425"/>
      <c r="Y1089" s="426"/>
      <c r="Z1089" s="424" t="s">
        <v>976</v>
      </c>
      <c r="AA1089" s="425"/>
      <c r="AB1089" s="425"/>
      <c r="AC1089" s="425"/>
      <c r="AD1089" s="425"/>
      <c r="AE1089" s="426"/>
      <c r="AF1089" s="424"/>
      <c r="AG1089" s="425"/>
      <c r="AH1089" s="425"/>
      <c r="AI1089" s="425"/>
      <c r="AJ1089" s="425"/>
      <c r="AK1089" s="425"/>
      <c r="AL1089" s="425"/>
      <c r="AM1089" s="426"/>
      <c r="AN1089" s="424" t="s">
        <v>1033</v>
      </c>
      <c r="AO1089" s="425"/>
      <c r="AP1089" s="425"/>
      <c r="AR1089" s="469"/>
      <c r="AS1089" s="469"/>
      <c r="AT1089" s="469"/>
      <c r="AU1089" s="469"/>
      <c r="AV1089" s="469"/>
      <c r="AW1089" s="469"/>
      <c r="AX1089" s="469"/>
      <c r="AY1089" s="469"/>
      <c r="AZ1089" s="469"/>
      <c r="BA1089" s="469"/>
      <c r="BB1089" s="469"/>
      <c r="BC1089" s="469"/>
      <c r="BD1089" s="469"/>
      <c r="BE1089" s="469"/>
      <c r="BF1089" s="469"/>
      <c r="BG1089" s="469"/>
      <c r="BH1089" s="469"/>
      <c r="BI1089" s="469"/>
      <c r="BJ1089" s="469"/>
      <c r="BK1089" s="469"/>
      <c r="BL1089" s="469"/>
      <c r="BM1089" s="469"/>
      <c r="BN1089" s="469"/>
      <c r="BO1089" s="469"/>
      <c r="BP1089" s="469"/>
      <c r="BQ1089" s="469"/>
      <c r="BR1089" s="469"/>
      <c r="BS1089" s="469"/>
      <c r="BT1089" s="469"/>
      <c r="BU1089" s="469"/>
      <c r="BV1089" s="469"/>
      <c r="BW1089" s="469"/>
      <c r="BX1089" s="469"/>
      <c r="BY1089" s="469"/>
      <c r="BZ1089" s="469"/>
      <c r="CA1089" s="469"/>
      <c r="CB1089" s="469"/>
      <c r="CC1089" s="469"/>
      <c r="CD1089" s="469"/>
      <c r="CE1089" s="469"/>
      <c r="CF1089" s="469"/>
      <c r="CG1089" s="469"/>
      <c r="CH1089" s="469"/>
      <c r="CI1089" s="469"/>
      <c r="CJ1089" s="469"/>
    </row>
    <row r="1090" spans="4:88" ht="14.25" customHeight="1" x14ac:dyDescent="0.35">
      <c r="D1090" s="424" t="s">
        <v>1070</v>
      </c>
      <c r="E1090" s="425"/>
      <c r="F1090" s="425"/>
      <c r="G1090" s="425"/>
      <c r="H1090" s="425"/>
      <c r="I1090" s="425"/>
      <c r="J1090" s="425"/>
      <c r="K1090" s="425"/>
      <c r="L1090" s="425"/>
      <c r="M1090" s="425"/>
      <c r="N1090" s="425"/>
      <c r="O1090" s="425"/>
      <c r="P1090" s="425"/>
      <c r="Q1090" s="425"/>
      <c r="R1090" s="425"/>
      <c r="S1090" s="425"/>
      <c r="T1090" s="425"/>
      <c r="U1090" s="425"/>
      <c r="V1090" s="425"/>
      <c r="W1090" s="425"/>
      <c r="X1090" s="425"/>
      <c r="Y1090" s="426"/>
      <c r="Z1090" s="424" t="s">
        <v>976</v>
      </c>
      <c r="AA1090" s="425"/>
      <c r="AB1090" s="425"/>
      <c r="AC1090" s="425"/>
      <c r="AD1090" s="425"/>
      <c r="AE1090" s="426"/>
      <c r="AF1090" s="424"/>
      <c r="AG1090" s="425"/>
      <c r="AH1090" s="425"/>
      <c r="AI1090" s="425"/>
      <c r="AJ1090" s="425"/>
      <c r="AK1090" s="425"/>
      <c r="AL1090" s="425"/>
      <c r="AM1090" s="426"/>
      <c r="AN1090" s="424" t="s">
        <v>1103</v>
      </c>
      <c r="AO1090" s="425"/>
      <c r="AP1090" s="425"/>
      <c r="AR1090" s="469"/>
      <c r="AS1090" s="469"/>
      <c r="AT1090" s="469"/>
      <c r="AU1090" s="469"/>
      <c r="AV1090" s="469"/>
      <c r="AW1090" s="469"/>
      <c r="AX1090" s="469"/>
      <c r="AY1090" s="469"/>
      <c r="AZ1090" s="469"/>
      <c r="BA1090" s="469"/>
      <c r="BB1090" s="469"/>
      <c r="BC1090" s="469"/>
      <c r="BD1090" s="469"/>
      <c r="BE1090" s="469"/>
      <c r="BF1090" s="469"/>
      <c r="BG1090" s="469"/>
      <c r="BH1090" s="469"/>
      <c r="BI1090" s="469"/>
      <c r="BJ1090" s="469"/>
      <c r="BK1090" s="469"/>
      <c r="BL1090" s="469"/>
      <c r="BM1090" s="469"/>
      <c r="BN1090" s="469"/>
      <c r="BO1090" s="469"/>
      <c r="BP1090" s="469"/>
      <c r="BQ1090" s="469"/>
      <c r="BR1090" s="469"/>
      <c r="BS1090" s="469"/>
      <c r="BT1090" s="469"/>
      <c r="BU1090" s="469"/>
      <c r="BV1090" s="469"/>
      <c r="BW1090" s="469"/>
      <c r="BX1090" s="469"/>
      <c r="BY1090" s="469"/>
      <c r="BZ1090" s="469"/>
      <c r="CA1090" s="469"/>
      <c r="CB1090" s="469"/>
      <c r="CC1090" s="469"/>
      <c r="CD1090" s="469"/>
      <c r="CE1090" s="469"/>
      <c r="CF1090" s="469"/>
      <c r="CG1090" s="469"/>
      <c r="CH1090" s="469"/>
      <c r="CI1090" s="469"/>
      <c r="CJ1090" s="469"/>
    </row>
    <row r="1091" spans="4:88" ht="14.25" customHeight="1" x14ac:dyDescent="0.35">
      <c r="D1091" s="424" t="s">
        <v>1071</v>
      </c>
      <c r="E1091" s="425"/>
      <c r="F1091" s="425"/>
      <c r="G1091" s="425"/>
      <c r="H1091" s="425"/>
      <c r="I1091" s="425"/>
      <c r="J1091" s="425"/>
      <c r="K1091" s="425"/>
      <c r="L1091" s="425"/>
      <c r="M1091" s="425"/>
      <c r="N1091" s="425"/>
      <c r="O1091" s="425"/>
      <c r="P1091" s="425"/>
      <c r="Q1091" s="425"/>
      <c r="R1091" s="425"/>
      <c r="S1091" s="425"/>
      <c r="T1091" s="425"/>
      <c r="U1091" s="425"/>
      <c r="V1091" s="425"/>
      <c r="W1091" s="425"/>
      <c r="X1091" s="425"/>
      <c r="Y1091" s="426"/>
      <c r="Z1091" s="424" t="s">
        <v>976</v>
      </c>
      <c r="AA1091" s="425"/>
      <c r="AB1091" s="425"/>
      <c r="AC1091" s="425"/>
      <c r="AD1091" s="425"/>
      <c r="AE1091" s="426"/>
      <c r="AF1091" s="424"/>
      <c r="AG1091" s="425"/>
      <c r="AH1091" s="425"/>
      <c r="AI1091" s="425"/>
      <c r="AJ1091" s="425"/>
      <c r="AK1091" s="425"/>
      <c r="AL1091" s="425"/>
      <c r="AM1091" s="426"/>
      <c r="AN1091" s="424" t="s">
        <v>1033</v>
      </c>
      <c r="AO1091" s="425"/>
      <c r="AP1091" s="425"/>
      <c r="AR1091" s="469"/>
      <c r="AS1091" s="469"/>
      <c r="AT1091" s="469"/>
      <c r="AU1091" s="469"/>
      <c r="AV1091" s="469"/>
      <c r="AW1091" s="469"/>
      <c r="AX1091" s="469"/>
      <c r="AY1091" s="469"/>
      <c r="AZ1091" s="469"/>
      <c r="BA1091" s="469"/>
      <c r="BB1091" s="469"/>
      <c r="BC1091" s="469"/>
      <c r="BD1091" s="469"/>
      <c r="BE1091" s="469"/>
      <c r="BF1091" s="469"/>
      <c r="BG1091" s="469"/>
      <c r="BH1091" s="469"/>
      <c r="BI1091" s="469"/>
      <c r="BJ1091" s="469"/>
      <c r="BK1091" s="469"/>
      <c r="BL1091" s="469"/>
      <c r="BM1091" s="469"/>
      <c r="BN1091" s="469"/>
      <c r="BO1091" s="469"/>
      <c r="BP1091" s="469"/>
      <c r="BQ1091" s="469"/>
      <c r="BR1091" s="469"/>
      <c r="BS1091" s="469"/>
      <c r="BT1091" s="469"/>
      <c r="BU1091" s="469"/>
      <c r="BV1091" s="469"/>
      <c r="BW1091" s="469"/>
      <c r="BX1091" s="469"/>
      <c r="BY1091" s="469"/>
      <c r="BZ1091" s="469"/>
      <c r="CA1091" s="469"/>
      <c r="CB1091" s="469"/>
      <c r="CC1091" s="469"/>
      <c r="CD1091" s="469"/>
      <c r="CE1091" s="469"/>
      <c r="CF1091" s="469"/>
      <c r="CG1091" s="469"/>
      <c r="CH1091" s="469"/>
      <c r="CI1091" s="469"/>
      <c r="CJ1091" s="469"/>
    </row>
    <row r="1092" spans="4:88" ht="14.25" customHeight="1" x14ac:dyDescent="0.35">
      <c r="D1092" s="424" t="s">
        <v>1072</v>
      </c>
      <c r="E1092" s="425"/>
      <c r="F1092" s="425"/>
      <c r="G1092" s="425"/>
      <c r="H1092" s="425"/>
      <c r="I1092" s="425"/>
      <c r="J1092" s="425"/>
      <c r="K1092" s="425"/>
      <c r="L1092" s="425"/>
      <c r="M1092" s="425"/>
      <c r="N1092" s="425"/>
      <c r="O1092" s="425"/>
      <c r="P1092" s="425"/>
      <c r="Q1092" s="425"/>
      <c r="R1092" s="425"/>
      <c r="S1092" s="425"/>
      <c r="T1092" s="425"/>
      <c r="U1092" s="425"/>
      <c r="V1092" s="425"/>
      <c r="W1092" s="425"/>
      <c r="X1092" s="425"/>
      <c r="Y1092" s="426"/>
      <c r="Z1092" s="424" t="s">
        <v>976</v>
      </c>
      <c r="AA1092" s="425"/>
      <c r="AB1092" s="425"/>
      <c r="AC1092" s="425"/>
      <c r="AD1092" s="425"/>
      <c r="AE1092" s="426"/>
      <c r="AF1092" s="424"/>
      <c r="AG1092" s="425"/>
      <c r="AH1092" s="425"/>
      <c r="AI1092" s="425"/>
      <c r="AJ1092" s="425"/>
      <c r="AK1092" s="425"/>
      <c r="AL1092" s="425"/>
      <c r="AM1092" s="426"/>
      <c r="AN1092" s="424" t="s">
        <v>1103</v>
      </c>
      <c r="AO1092" s="425"/>
      <c r="AP1092" s="425"/>
      <c r="AR1092" s="469"/>
      <c r="AS1092" s="469"/>
      <c r="AT1092" s="469"/>
      <c r="AU1092" s="469"/>
      <c r="AV1092" s="469"/>
      <c r="AW1092" s="469"/>
      <c r="AX1092" s="469"/>
      <c r="AY1092" s="469"/>
      <c r="AZ1092" s="469"/>
      <c r="BA1092" s="469"/>
      <c r="BB1092" s="469"/>
      <c r="BC1092" s="469"/>
      <c r="BD1092" s="469"/>
      <c r="BE1092" s="469"/>
      <c r="BF1092" s="469"/>
      <c r="BG1092" s="469"/>
      <c r="BH1092" s="469"/>
      <c r="BI1092" s="469"/>
      <c r="BJ1092" s="469"/>
      <c r="BK1092" s="469"/>
      <c r="BL1092" s="469"/>
      <c r="BM1092" s="469"/>
      <c r="BN1092" s="469"/>
      <c r="BO1092" s="469"/>
      <c r="BP1092" s="469"/>
      <c r="BQ1092" s="469"/>
      <c r="BR1092" s="469"/>
      <c r="BS1092" s="469"/>
      <c r="BT1092" s="469"/>
      <c r="BU1092" s="469"/>
      <c r="BV1092" s="469"/>
      <c r="BW1092" s="469"/>
      <c r="BX1092" s="469"/>
      <c r="BY1092" s="469"/>
      <c r="BZ1092" s="469"/>
      <c r="CA1092" s="469"/>
      <c r="CB1092" s="469"/>
      <c r="CC1092" s="469"/>
      <c r="CD1092" s="469"/>
      <c r="CE1092" s="469"/>
      <c r="CF1092" s="469"/>
      <c r="CG1092" s="469"/>
      <c r="CH1092" s="469"/>
      <c r="CI1092" s="469"/>
      <c r="CJ1092" s="469"/>
    </row>
    <row r="1093" spans="4:88" ht="14.25" customHeight="1" x14ac:dyDescent="0.35">
      <c r="D1093" s="424" t="s">
        <v>1073</v>
      </c>
      <c r="E1093" s="425"/>
      <c r="F1093" s="425"/>
      <c r="G1093" s="425"/>
      <c r="H1093" s="425"/>
      <c r="I1093" s="425"/>
      <c r="J1093" s="425"/>
      <c r="K1093" s="425"/>
      <c r="L1093" s="425"/>
      <c r="M1093" s="425"/>
      <c r="N1093" s="425"/>
      <c r="O1093" s="425"/>
      <c r="P1093" s="425"/>
      <c r="Q1093" s="425"/>
      <c r="R1093" s="425"/>
      <c r="S1093" s="425"/>
      <c r="T1093" s="425"/>
      <c r="U1093" s="425"/>
      <c r="V1093" s="425"/>
      <c r="W1093" s="425"/>
      <c r="X1093" s="425"/>
      <c r="Y1093" s="426"/>
      <c r="Z1093" s="424" t="s">
        <v>976</v>
      </c>
      <c r="AA1093" s="425"/>
      <c r="AB1093" s="425"/>
      <c r="AC1093" s="425"/>
      <c r="AD1093" s="425"/>
      <c r="AE1093" s="426"/>
      <c r="AF1093" s="424"/>
      <c r="AG1093" s="425"/>
      <c r="AH1093" s="425"/>
      <c r="AI1093" s="425"/>
      <c r="AJ1093" s="425"/>
      <c r="AK1093" s="425"/>
      <c r="AL1093" s="425"/>
      <c r="AM1093" s="426"/>
      <c r="AN1093" s="424" t="s">
        <v>1033</v>
      </c>
      <c r="AO1093" s="425"/>
      <c r="AP1093" s="425"/>
      <c r="AR1093" s="469"/>
      <c r="AS1093" s="469"/>
      <c r="AT1093" s="469"/>
      <c r="AU1093" s="469"/>
      <c r="AV1093" s="469"/>
      <c r="AW1093" s="469"/>
      <c r="AX1093" s="469"/>
      <c r="AY1093" s="469"/>
      <c r="AZ1093" s="469"/>
      <c r="BA1093" s="469"/>
      <c r="BB1093" s="469"/>
      <c r="BC1093" s="469"/>
      <c r="BD1093" s="469"/>
      <c r="BE1093" s="469"/>
      <c r="BF1093" s="469"/>
      <c r="BG1093" s="469"/>
      <c r="BH1093" s="469"/>
      <c r="BI1093" s="469"/>
      <c r="BJ1093" s="469"/>
      <c r="BK1093" s="469"/>
      <c r="BL1093" s="469"/>
      <c r="BM1093" s="469"/>
      <c r="BN1093" s="469"/>
      <c r="BO1093" s="469"/>
      <c r="BP1093" s="469"/>
      <c r="BQ1093" s="469"/>
      <c r="BR1093" s="469"/>
      <c r="BS1093" s="469"/>
      <c r="BT1093" s="469"/>
      <c r="BU1093" s="469"/>
      <c r="BV1093" s="469"/>
      <c r="BW1093" s="469"/>
      <c r="BX1093" s="469"/>
      <c r="BY1093" s="469"/>
      <c r="BZ1093" s="469"/>
      <c r="CA1093" s="469"/>
      <c r="CB1093" s="469"/>
      <c r="CC1093" s="469"/>
      <c r="CD1093" s="469"/>
      <c r="CE1093" s="469"/>
      <c r="CF1093" s="469"/>
      <c r="CG1093" s="469"/>
      <c r="CH1093" s="469"/>
      <c r="CI1093" s="469"/>
      <c r="CJ1093" s="469"/>
    </row>
    <row r="1094" spans="4:88" ht="14.25" customHeight="1" x14ac:dyDescent="0.35">
      <c r="D1094" s="424" t="s">
        <v>1074</v>
      </c>
      <c r="E1094" s="425"/>
      <c r="F1094" s="425"/>
      <c r="G1094" s="425"/>
      <c r="H1094" s="425"/>
      <c r="I1094" s="425"/>
      <c r="J1094" s="425"/>
      <c r="K1094" s="425"/>
      <c r="L1094" s="425"/>
      <c r="M1094" s="425"/>
      <c r="N1094" s="425"/>
      <c r="O1094" s="425"/>
      <c r="P1094" s="425"/>
      <c r="Q1094" s="425"/>
      <c r="R1094" s="425"/>
      <c r="S1094" s="425"/>
      <c r="T1094" s="425"/>
      <c r="U1094" s="425"/>
      <c r="V1094" s="425"/>
      <c r="W1094" s="425"/>
      <c r="X1094" s="425"/>
      <c r="Y1094" s="426"/>
      <c r="Z1094" s="424" t="s">
        <v>976</v>
      </c>
      <c r="AA1094" s="425"/>
      <c r="AB1094" s="425"/>
      <c r="AC1094" s="425"/>
      <c r="AD1094" s="425"/>
      <c r="AE1094" s="426"/>
      <c r="AF1094" s="424"/>
      <c r="AG1094" s="425"/>
      <c r="AH1094" s="425"/>
      <c r="AI1094" s="425"/>
      <c r="AJ1094" s="425"/>
      <c r="AK1094" s="425"/>
      <c r="AL1094" s="425"/>
      <c r="AM1094" s="426"/>
      <c r="AN1094" s="424" t="s">
        <v>1033</v>
      </c>
      <c r="AO1094" s="425"/>
      <c r="AP1094" s="425"/>
      <c r="AR1094" s="469"/>
      <c r="AS1094" s="469"/>
      <c r="AT1094" s="469"/>
      <c r="AU1094" s="469"/>
      <c r="AV1094" s="469"/>
      <c r="AW1094" s="469"/>
      <c r="AX1094" s="469"/>
      <c r="AY1094" s="469"/>
      <c r="AZ1094" s="469"/>
      <c r="BA1094" s="469"/>
      <c r="BB1094" s="469"/>
      <c r="BC1094" s="469"/>
      <c r="BD1094" s="469"/>
      <c r="BE1094" s="469"/>
      <c r="BF1094" s="469"/>
      <c r="BG1094" s="469"/>
      <c r="BH1094" s="469"/>
      <c r="BI1094" s="469"/>
      <c r="BJ1094" s="469"/>
      <c r="BK1094" s="469"/>
      <c r="BL1094" s="469"/>
      <c r="BM1094" s="469"/>
      <c r="BN1094" s="469"/>
      <c r="BO1094" s="469"/>
      <c r="BP1094" s="469"/>
      <c r="BQ1094" s="469"/>
      <c r="BR1094" s="469"/>
      <c r="BS1094" s="469"/>
      <c r="BT1094" s="469"/>
      <c r="BU1094" s="469"/>
      <c r="BV1094" s="469"/>
      <c r="BW1094" s="469"/>
      <c r="BX1094" s="469"/>
      <c r="BY1094" s="469"/>
      <c r="BZ1094" s="469"/>
      <c r="CA1094" s="469"/>
      <c r="CB1094" s="469"/>
      <c r="CC1094" s="469"/>
      <c r="CD1094" s="469"/>
      <c r="CE1094" s="469"/>
      <c r="CF1094" s="469"/>
      <c r="CG1094" s="469"/>
      <c r="CH1094" s="469"/>
      <c r="CI1094" s="469"/>
      <c r="CJ1094" s="469"/>
    </row>
    <row r="1095" spans="4:88" ht="14.25" customHeight="1" x14ac:dyDescent="0.35">
      <c r="D1095" s="424" t="s">
        <v>1075</v>
      </c>
      <c r="E1095" s="425"/>
      <c r="F1095" s="425"/>
      <c r="G1095" s="425"/>
      <c r="H1095" s="425"/>
      <c r="I1095" s="425"/>
      <c r="J1095" s="425"/>
      <c r="K1095" s="425"/>
      <c r="L1095" s="425"/>
      <c r="M1095" s="425"/>
      <c r="N1095" s="425"/>
      <c r="O1095" s="425"/>
      <c r="P1095" s="425"/>
      <c r="Q1095" s="425"/>
      <c r="R1095" s="425"/>
      <c r="S1095" s="425"/>
      <c r="T1095" s="425"/>
      <c r="U1095" s="425"/>
      <c r="V1095" s="425"/>
      <c r="W1095" s="425"/>
      <c r="X1095" s="425"/>
      <c r="Y1095" s="426"/>
      <c r="Z1095" s="424" t="s">
        <v>976</v>
      </c>
      <c r="AA1095" s="425"/>
      <c r="AB1095" s="425"/>
      <c r="AC1095" s="425"/>
      <c r="AD1095" s="425"/>
      <c r="AE1095" s="426"/>
      <c r="AF1095" s="424"/>
      <c r="AG1095" s="425"/>
      <c r="AH1095" s="425"/>
      <c r="AI1095" s="425"/>
      <c r="AJ1095" s="425"/>
      <c r="AK1095" s="425"/>
      <c r="AL1095" s="425"/>
      <c r="AM1095" s="426"/>
      <c r="AN1095" s="424" t="s">
        <v>1033</v>
      </c>
      <c r="AO1095" s="425"/>
      <c r="AP1095" s="425"/>
      <c r="AR1095" s="469"/>
      <c r="AS1095" s="469"/>
      <c r="AT1095" s="469"/>
      <c r="AU1095" s="469"/>
      <c r="AV1095" s="469"/>
      <c r="AW1095" s="469"/>
      <c r="AX1095" s="469"/>
      <c r="AY1095" s="469"/>
      <c r="AZ1095" s="469"/>
      <c r="BA1095" s="469"/>
      <c r="BB1095" s="469"/>
      <c r="BC1095" s="469"/>
      <c r="BD1095" s="469"/>
      <c r="BE1095" s="469"/>
      <c r="BF1095" s="469"/>
      <c r="BG1095" s="469"/>
      <c r="BH1095" s="469"/>
      <c r="BI1095" s="469"/>
      <c r="BJ1095" s="469"/>
      <c r="BK1095" s="469"/>
      <c r="BL1095" s="469"/>
      <c r="BM1095" s="469"/>
      <c r="BN1095" s="469"/>
      <c r="BO1095" s="469"/>
      <c r="BP1095" s="469"/>
      <c r="BQ1095" s="469"/>
      <c r="BR1095" s="469"/>
      <c r="BS1095" s="469"/>
      <c r="BT1095" s="469"/>
      <c r="BU1095" s="469"/>
      <c r="BV1095" s="469"/>
      <c r="BW1095" s="469"/>
      <c r="BX1095" s="469"/>
      <c r="BY1095" s="469"/>
      <c r="BZ1095" s="469"/>
      <c r="CA1095" s="469"/>
      <c r="CB1095" s="469"/>
      <c r="CC1095" s="469"/>
      <c r="CD1095" s="469"/>
      <c r="CE1095" s="469"/>
      <c r="CF1095" s="469"/>
      <c r="CG1095" s="469"/>
      <c r="CH1095" s="469"/>
      <c r="CI1095" s="469"/>
      <c r="CJ1095" s="469"/>
    </row>
    <row r="1096" spans="4:88" ht="14.25" customHeight="1" x14ac:dyDescent="0.35">
      <c r="D1096" s="424" t="s">
        <v>1076</v>
      </c>
      <c r="E1096" s="425"/>
      <c r="F1096" s="425"/>
      <c r="G1096" s="425"/>
      <c r="H1096" s="425"/>
      <c r="I1096" s="425"/>
      <c r="J1096" s="425"/>
      <c r="K1096" s="425"/>
      <c r="L1096" s="425"/>
      <c r="M1096" s="425"/>
      <c r="N1096" s="425"/>
      <c r="O1096" s="425"/>
      <c r="P1096" s="425"/>
      <c r="Q1096" s="425"/>
      <c r="R1096" s="425"/>
      <c r="S1096" s="425"/>
      <c r="T1096" s="425"/>
      <c r="U1096" s="425"/>
      <c r="V1096" s="425"/>
      <c r="W1096" s="425"/>
      <c r="X1096" s="425"/>
      <c r="Y1096" s="426"/>
      <c r="Z1096" s="424" t="s">
        <v>976</v>
      </c>
      <c r="AA1096" s="425"/>
      <c r="AB1096" s="425"/>
      <c r="AC1096" s="425"/>
      <c r="AD1096" s="425"/>
      <c r="AE1096" s="426"/>
      <c r="AF1096" s="424"/>
      <c r="AG1096" s="425"/>
      <c r="AH1096" s="425"/>
      <c r="AI1096" s="425"/>
      <c r="AJ1096" s="425"/>
      <c r="AK1096" s="425"/>
      <c r="AL1096" s="425"/>
      <c r="AM1096" s="426"/>
      <c r="AN1096" s="424" t="s">
        <v>1103</v>
      </c>
      <c r="AO1096" s="425"/>
      <c r="AP1096" s="425"/>
      <c r="AR1096" s="469"/>
      <c r="AS1096" s="469"/>
      <c r="AT1096" s="469"/>
      <c r="AU1096" s="469"/>
      <c r="AV1096" s="469"/>
      <c r="AW1096" s="469"/>
      <c r="AX1096" s="469"/>
      <c r="AY1096" s="469"/>
      <c r="AZ1096" s="469"/>
      <c r="BA1096" s="469"/>
      <c r="BB1096" s="469"/>
      <c r="BC1096" s="469"/>
      <c r="BD1096" s="469"/>
      <c r="BE1096" s="469"/>
      <c r="BF1096" s="469"/>
      <c r="BG1096" s="469"/>
      <c r="BH1096" s="469"/>
      <c r="BI1096" s="469"/>
      <c r="BJ1096" s="469"/>
      <c r="BK1096" s="469"/>
      <c r="BL1096" s="469"/>
      <c r="BM1096" s="469"/>
      <c r="BN1096" s="469"/>
      <c r="BO1096" s="469"/>
      <c r="BP1096" s="469"/>
      <c r="BQ1096" s="469"/>
      <c r="BR1096" s="469"/>
      <c r="BS1096" s="469"/>
      <c r="BT1096" s="469"/>
      <c r="BU1096" s="469"/>
      <c r="BV1096" s="469"/>
      <c r="BW1096" s="469"/>
      <c r="BX1096" s="469"/>
      <c r="BY1096" s="469"/>
      <c r="BZ1096" s="469"/>
      <c r="CA1096" s="469"/>
      <c r="CB1096" s="469"/>
      <c r="CC1096" s="469"/>
      <c r="CD1096" s="469"/>
      <c r="CE1096" s="469"/>
      <c r="CF1096" s="469"/>
      <c r="CG1096" s="469"/>
      <c r="CH1096" s="469"/>
      <c r="CI1096" s="469"/>
      <c r="CJ1096" s="469"/>
    </row>
    <row r="1097" spans="4:88" ht="14.25" customHeight="1" x14ac:dyDescent="0.35">
      <c r="D1097" s="424" t="s">
        <v>1077</v>
      </c>
      <c r="E1097" s="425"/>
      <c r="F1097" s="425"/>
      <c r="G1097" s="425"/>
      <c r="H1097" s="425"/>
      <c r="I1097" s="425"/>
      <c r="J1097" s="425"/>
      <c r="K1097" s="425"/>
      <c r="L1097" s="425"/>
      <c r="M1097" s="425"/>
      <c r="N1097" s="425"/>
      <c r="O1097" s="425"/>
      <c r="P1097" s="425"/>
      <c r="Q1097" s="425"/>
      <c r="R1097" s="425"/>
      <c r="S1097" s="425"/>
      <c r="T1097" s="425"/>
      <c r="U1097" s="425"/>
      <c r="V1097" s="425"/>
      <c r="W1097" s="425"/>
      <c r="X1097" s="425"/>
      <c r="Y1097" s="426"/>
      <c r="Z1097" s="424"/>
      <c r="AA1097" s="425"/>
      <c r="AB1097" s="425"/>
      <c r="AC1097" s="425"/>
      <c r="AD1097" s="425"/>
      <c r="AE1097" s="426"/>
      <c r="AF1097" s="424" t="s">
        <v>976</v>
      </c>
      <c r="AG1097" s="425"/>
      <c r="AH1097" s="425"/>
      <c r="AI1097" s="425"/>
      <c r="AJ1097" s="425"/>
      <c r="AK1097" s="425"/>
      <c r="AL1097" s="425"/>
      <c r="AM1097" s="426"/>
      <c r="AN1097" s="424" t="s">
        <v>1033</v>
      </c>
      <c r="AO1097" s="425"/>
      <c r="AP1097" s="425"/>
      <c r="AR1097" s="469"/>
      <c r="AS1097" s="469"/>
      <c r="AT1097" s="469"/>
      <c r="AU1097" s="469"/>
      <c r="AV1097" s="469"/>
      <c r="AW1097" s="469"/>
      <c r="AX1097" s="469"/>
      <c r="AY1097" s="469"/>
      <c r="AZ1097" s="469"/>
      <c r="BA1097" s="469"/>
      <c r="BB1097" s="469"/>
      <c r="BC1097" s="469"/>
      <c r="BD1097" s="469"/>
      <c r="BE1097" s="469"/>
      <c r="BF1097" s="469"/>
      <c r="BG1097" s="469"/>
      <c r="BH1097" s="469"/>
      <c r="BI1097" s="469"/>
      <c r="BJ1097" s="469"/>
      <c r="BK1097" s="469"/>
      <c r="BL1097" s="469"/>
      <c r="BM1097" s="469"/>
      <c r="BN1097" s="469"/>
      <c r="BO1097" s="469"/>
      <c r="BP1097" s="469"/>
      <c r="BQ1097" s="469"/>
      <c r="BR1097" s="469"/>
      <c r="BS1097" s="469"/>
      <c r="BT1097" s="469"/>
      <c r="BU1097" s="469"/>
      <c r="BV1097" s="469"/>
      <c r="BW1097" s="469"/>
      <c r="BX1097" s="469"/>
      <c r="BY1097" s="469"/>
      <c r="BZ1097" s="469"/>
      <c r="CA1097" s="469"/>
      <c r="CB1097" s="469"/>
      <c r="CC1097" s="469"/>
      <c r="CD1097" s="469"/>
      <c r="CE1097" s="469"/>
      <c r="CF1097" s="469"/>
      <c r="CG1097" s="469"/>
      <c r="CH1097" s="469"/>
      <c r="CI1097" s="469"/>
      <c r="CJ1097" s="469"/>
    </row>
    <row r="1098" spans="4:88" ht="14.25" customHeight="1" x14ac:dyDescent="0.35">
      <c r="D1098" s="424" t="s">
        <v>1078</v>
      </c>
      <c r="E1098" s="425"/>
      <c r="F1098" s="425"/>
      <c r="G1098" s="425"/>
      <c r="H1098" s="425"/>
      <c r="I1098" s="425"/>
      <c r="J1098" s="425"/>
      <c r="K1098" s="425"/>
      <c r="L1098" s="425"/>
      <c r="M1098" s="425"/>
      <c r="N1098" s="425"/>
      <c r="O1098" s="425"/>
      <c r="P1098" s="425"/>
      <c r="Q1098" s="425"/>
      <c r="R1098" s="425"/>
      <c r="S1098" s="425"/>
      <c r="T1098" s="425"/>
      <c r="U1098" s="425"/>
      <c r="V1098" s="425"/>
      <c r="W1098" s="425"/>
      <c r="X1098" s="425"/>
      <c r="Y1098" s="426"/>
      <c r="Z1098" s="424" t="s">
        <v>976</v>
      </c>
      <c r="AA1098" s="425"/>
      <c r="AB1098" s="425"/>
      <c r="AC1098" s="425"/>
      <c r="AD1098" s="425"/>
      <c r="AE1098" s="426"/>
      <c r="AF1098" s="424"/>
      <c r="AG1098" s="425"/>
      <c r="AH1098" s="425"/>
      <c r="AI1098" s="425"/>
      <c r="AJ1098" s="425"/>
      <c r="AK1098" s="425"/>
      <c r="AL1098" s="425"/>
      <c r="AM1098" s="426"/>
      <c r="AN1098" s="424" t="s">
        <v>1103</v>
      </c>
      <c r="AO1098" s="425"/>
      <c r="AP1098" s="425"/>
      <c r="AR1098" s="469"/>
      <c r="AS1098" s="469"/>
      <c r="AT1098" s="469"/>
      <c r="AU1098" s="469"/>
      <c r="AV1098" s="469"/>
      <c r="AW1098" s="469"/>
      <c r="AX1098" s="469"/>
      <c r="AY1098" s="469"/>
      <c r="AZ1098" s="469"/>
      <c r="BA1098" s="469"/>
      <c r="BB1098" s="469"/>
      <c r="BC1098" s="469"/>
      <c r="BD1098" s="469"/>
      <c r="BE1098" s="469"/>
      <c r="BF1098" s="469"/>
      <c r="BG1098" s="469"/>
      <c r="BH1098" s="469"/>
      <c r="BI1098" s="469"/>
      <c r="BJ1098" s="469"/>
      <c r="BK1098" s="469"/>
      <c r="BL1098" s="469"/>
      <c r="BM1098" s="469"/>
      <c r="BN1098" s="469"/>
      <c r="BO1098" s="469"/>
      <c r="BP1098" s="469"/>
      <c r="BQ1098" s="469"/>
      <c r="BR1098" s="469"/>
      <c r="BS1098" s="469"/>
      <c r="BT1098" s="469"/>
      <c r="BU1098" s="469"/>
      <c r="BV1098" s="469"/>
      <c r="BW1098" s="469"/>
      <c r="BX1098" s="469"/>
      <c r="BY1098" s="469"/>
      <c r="BZ1098" s="469"/>
      <c r="CA1098" s="469"/>
      <c r="CB1098" s="469"/>
      <c r="CC1098" s="469"/>
      <c r="CD1098" s="469"/>
      <c r="CE1098" s="469"/>
      <c r="CF1098" s="469"/>
      <c r="CG1098" s="469"/>
      <c r="CH1098" s="469"/>
      <c r="CI1098" s="469"/>
      <c r="CJ1098" s="469"/>
    </row>
    <row r="1099" spans="4:88" ht="14.25" customHeight="1" x14ac:dyDescent="0.35">
      <c r="D1099" s="424" t="s">
        <v>1079</v>
      </c>
      <c r="E1099" s="425"/>
      <c r="F1099" s="425"/>
      <c r="G1099" s="425"/>
      <c r="H1099" s="425"/>
      <c r="I1099" s="425"/>
      <c r="J1099" s="425"/>
      <c r="K1099" s="425"/>
      <c r="L1099" s="425"/>
      <c r="M1099" s="425"/>
      <c r="N1099" s="425"/>
      <c r="O1099" s="425"/>
      <c r="P1099" s="425"/>
      <c r="Q1099" s="425"/>
      <c r="R1099" s="425"/>
      <c r="S1099" s="425"/>
      <c r="T1099" s="425"/>
      <c r="U1099" s="425"/>
      <c r="V1099" s="425"/>
      <c r="W1099" s="425"/>
      <c r="X1099" s="425"/>
      <c r="Y1099" s="426"/>
      <c r="Z1099" s="424" t="s">
        <v>976</v>
      </c>
      <c r="AA1099" s="425"/>
      <c r="AB1099" s="425"/>
      <c r="AC1099" s="425"/>
      <c r="AD1099" s="425"/>
      <c r="AE1099" s="426"/>
      <c r="AF1099" s="424"/>
      <c r="AG1099" s="425"/>
      <c r="AH1099" s="425"/>
      <c r="AI1099" s="425"/>
      <c r="AJ1099" s="425"/>
      <c r="AK1099" s="425"/>
      <c r="AL1099" s="425"/>
      <c r="AM1099" s="426"/>
      <c r="AN1099" s="424" t="s">
        <v>1104</v>
      </c>
      <c r="AO1099" s="425"/>
      <c r="AP1099" s="425"/>
      <c r="AR1099" s="469"/>
      <c r="AS1099" s="469"/>
      <c r="AT1099" s="469"/>
      <c r="AU1099" s="469"/>
      <c r="AV1099" s="469"/>
      <c r="AW1099" s="469"/>
      <c r="AX1099" s="469"/>
      <c r="AY1099" s="469"/>
      <c r="AZ1099" s="469"/>
      <c r="BA1099" s="469"/>
      <c r="BB1099" s="469"/>
      <c r="BC1099" s="469"/>
      <c r="BD1099" s="469"/>
      <c r="BE1099" s="469"/>
      <c r="BF1099" s="469"/>
      <c r="BG1099" s="469"/>
      <c r="BH1099" s="469"/>
      <c r="BI1099" s="469"/>
      <c r="BJ1099" s="469"/>
      <c r="BK1099" s="469"/>
      <c r="BL1099" s="469"/>
      <c r="BM1099" s="469"/>
      <c r="BN1099" s="469"/>
      <c r="BO1099" s="469"/>
      <c r="BP1099" s="469"/>
      <c r="BQ1099" s="469"/>
      <c r="BR1099" s="469"/>
      <c r="BS1099" s="469"/>
      <c r="BT1099" s="469"/>
      <c r="BU1099" s="469"/>
      <c r="BV1099" s="469"/>
      <c r="BW1099" s="469"/>
      <c r="BX1099" s="469"/>
      <c r="BY1099" s="469"/>
      <c r="BZ1099" s="469"/>
      <c r="CA1099" s="469"/>
      <c r="CB1099" s="469"/>
      <c r="CC1099" s="469"/>
      <c r="CD1099" s="469"/>
      <c r="CE1099" s="469"/>
      <c r="CF1099" s="469"/>
      <c r="CG1099" s="469"/>
      <c r="CH1099" s="469"/>
      <c r="CI1099" s="469"/>
      <c r="CJ1099" s="469"/>
    </row>
    <row r="1100" spans="4:88" ht="14.25" customHeight="1" x14ac:dyDescent="0.35">
      <c r="D1100" s="424" t="s">
        <v>1080</v>
      </c>
      <c r="E1100" s="425"/>
      <c r="F1100" s="425"/>
      <c r="G1100" s="425"/>
      <c r="H1100" s="425"/>
      <c r="I1100" s="425"/>
      <c r="J1100" s="425"/>
      <c r="K1100" s="425"/>
      <c r="L1100" s="425"/>
      <c r="M1100" s="425"/>
      <c r="N1100" s="425"/>
      <c r="O1100" s="425"/>
      <c r="P1100" s="425"/>
      <c r="Q1100" s="425"/>
      <c r="R1100" s="425"/>
      <c r="S1100" s="425"/>
      <c r="T1100" s="425"/>
      <c r="U1100" s="425"/>
      <c r="V1100" s="425"/>
      <c r="W1100" s="425"/>
      <c r="X1100" s="425"/>
      <c r="Y1100" s="281"/>
      <c r="Z1100" s="424" t="s">
        <v>976</v>
      </c>
      <c r="AA1100" s="425"/>
      <c r="AB1100" s="425"/>
      <c r="AC1100" s="425"/>
      <c r="AD1100" s="425"/>
      <c r="AE1100" s="426"/>
      <c r="AF1100" s="424"/>
      <c r="AG1100" s="425"/>
      <c r="AH1100" s="425"/>
      <c r="AI1100" s="425"/>
      <c r="AJ1100" s="425"/>
      <c r="AK1100" s="425"/>
      <c r="AL1100" s="425"/>
      <c r="AM1100" s="426"/>
      <c r="AN1100" s="424" t="s">
        <v>1033</v>
      </c>
      <c r="AO1100" s="425"/>
      <c r="AP1100" s="425"/>
      <c r="AR1100" s="469"/>
      <c r="AS1100" s="469"/>
      <c r="AT1100" s="469"/>
      <c r="AU1100" s="469"/>
      <c r="AV1100" s="469"/>
      <c r="AW1100" s="469"/>
      <c r="AX1100" s="469"/>
      <c r="AY1100" s="469"/>
      <c r="AZ1100" s="469"/>
      <c r="BA1100" s="469"/>
      <c r="BB1100" s="469"/>
      <c r="BC1100" s="469"/>
      <c r="BD1100" s="469"/>
      <c r="BE1100" s="469"/>
      <c r="BF1100" s="469"/>
      <c r="BG1100" s="469"/>
      <c r="BH1100" s="469"/>
      <c r="BI1100" s="469"/>
      <c r="BJ1100" s="469"/>
      <c r="BK1100" s="469"/>
      <c r="BL1100" s="469"/>
      <c r="BM1100" s="469"/>
      <c r="BN1100" s="469"/>
      <c r="BO1100" s="469"/>
      <c r="BP1100" s="469"/>
      <c r="BQ1100" s="469"/>
      <c r="BR1100" s="469"/>
      <c r="BS1100" s="469"/>
      <c r="BT1100" s="469"/>
      <c r="BU1100" s="469"/>
      <c r="BV1100" s="469"/>
      <c r="BW1100" s="469"/>
      <c r="BX1100" s="469"/>
      <c r="BY1100" s="469"/>
      <c r="BZ1100" s="469"/>
      <c r="CA1100" s="469"/>
      <c r="CB1100" s="469"/>
      <c r="CC1100" s="469"/>
      <c r="CD1100" s="469"/>
      <c r="CE1100" s="469"/>
      <c r="CF1100" s="469"/>
      <c r="CG1100" s="469"/>
      <c r="CH1100" s="469"/>
      <c r="CI1100" s="469"/>
      <c r="CJ1100" s="469"/>
    </row>
    <row r="1101" spans="4:88" ht="14.25" customHeight="1" x14ac:dyDescent="0.35">
      <c r="D1101" s="424" t="s">
        <v>1081</v>
      </c>
      <c r="E1101" s="425"/>
      <c r="F1101" s="425"/>
      <c r="G1101" s="425"/>
      <c r="H1101" s="425"/>
      <c r="I1101" s="425"/>
      <c r="J1101" s="425"/>
      <c r="K1101" s="425"/>
      <c r="L1101" s="425"/>
      <c r="M1101" s="425"/>
      <c r="N1101" s="425"/>
      <c r="O1101" s="425"/>
      <c r="P1101" s="425"/>
      <c r="Q1101" s="425"/>
      <c r="R1101" s="425"/>
      <c r="S1101" s="425"/>
      <c r="T1101" s="425"/>
      <c r="U1101" s="425"/>
      <c r="V1101" s="425"/>
      <c r="W1101" s="425"/>
      <c r="X1101" s="425"/>
      <c r="Y1101" s="426"/>
      <c r="Z1101" s="424" t="s">
        <v>976</v>
      </c>
      <c r="AA1101" s="425"/>
      <c r="AB1101" s="425"/>
      <c r="AC1101" s="425"/>
      <c r="AD1101" s="425"/>
      <c r="AE1101" s="426"/>
      <c r="AF1101" s="424"/>
      <c r="AG1101" s="425"/>
      <c r="AH1101" s="425"/>
      <c r="AI1101" s="425"/>
      <c r="AJ1101" s="425"/>
      <c r="AK1101" s="425"/>
      <c r="AL1101" s="425"/>
      <c r="AM1101" s="426"/>
      <c r="AN1101" s="424" t="s">
        <v>1033</v>
      </c>
      <c r="AO1101" s="425"/>
      <c r="AP1101" s="425"/>
      <c r="AR1101" s="469"/>
      <c r="AS1101" s="469"/>
      <c r="AT1101" s="469"/>
      <c r="AU1101" s="469"/>
      <c r="AV1101" s="469"/>
      <c r="AW1101" s="469"/>
      <c r="AX1101" s="469"/>
      <c r="AY1101" s="469"/>
      <c r="AZ1101" s="469"/>
      <c r="BA1101" s="469"/>
      <c r="BB1101" s="469"/>
      <c r="BC1101" s="469"/>
      <c r="BD1101" s="469"/>
      <c r="BE1101" s="469"/>
      <c r="BF1101" s="469"/>
      <c r="BG1101" s="469"/>
      <c r="BH1101" s="469"/>
      <c r="BI1101" s="469"/>
      <c r="BJ1101" s="469"/>
      <c r="BK1101" s="469"/>
      <c r="BL1101" s="469"/>
      <c r="BM1101" s="469"/>
      <c r="BN1101" s="469"/>
      <c r="BO1101" s="469"/>
      <c r="BP1101" s="469"/>
      <c r="BQ1101" s="469"/>
      <c r="BR1101" s="469"/>
      <c r="BS1101" s="469"/>
      <c r="BT1101" s="469"/>
      <c r="BU1101" s="469"/>
      <c r="BV1101" s="469"/>
      <c r="BW1101" s="469"/>
      <c r="BX1101" s="469"/>
      <c r="BY1101" s="469"/>
      <c r="BZ1101" s="469"/>
      <c r="CA1101" s="469"/>
      <c r="CB1101" s="469"/>
      <c r="CC1101" s="469"/>
      <c r="CD1101" s="469"/>
      <c r="CE1101" s="469"/>
      <c r="CF1101" s="469"/>
      <c r="CG1101" s="469"/>
      <c r="CH1101" s="469"/>
      <c r="CI1101" s="469"/>
      <c r="CJ1101" s="469"/>
    </row>
    <row r="1102" spans="4:88" ht="14.25" customHeight="1" x14ac:dyDescent="0.35">
      <c r="D1102" s="424" t="s">
        <v>1082</v>
      </c>
      <c r="E1102" s="425"/>
      <c r="F1102" s="425"/>
      <c r="G1102" s="425"/>
      <c r="H1102" s="425"/>
      <c r="I1102" s="425"/>
      <c r="J1102" s="425"/>
      <c r="K1102" s="425"/>
      <c r="L1102" s="425"/>
      <c r="M1102" s="425"/>
      <c r="N1102" s="425"/>
      <c r="O1102" s="425"/>
      <c r="P1102" s="425"/>
      <c r="Q1102" s="425"/>
      <c r="R1102" s="425"/>
      <c r="S1102" s="425"/>
      <c r="T1102" s="425"/>
      <c r="U1102" s="425"/>
      <c r="V1102" s="425"/>
      <c r="W1102" s="425"/>
      <c r="X1102" s="425"/>
      <c r="Y1102" s="426"/>
      <c r="Z1102" s="424" t="s">
        <v>976</v>
      </c>
      <c r="AA1102" s="425"/>
      <c r="AB1102" s="425"/>
      <c r="AC1102" s="425"/>
      <c r="AD1102" s="425"/>
      <c r="AE1102" s="426"/>
      <c r="AF1102" s="424"/>
      <c r="AG1102" s="425"/>
      <c r="AH1102" s="425"/>
      <c r="AI1102" s="425"/>
      <c r="AJ1102" s="425"/>
      <c r="AK1102" s="425"/>
      <c r="AL1102" s="425"/>
      <c r="AM1102" s="426"/>
      <c r="AN1102" s="424" t="s">
        <v>1033</v>
      </c>
      <c r="AO1102" s="425"/>
      <c r="AP1102" s="425"/>
      <c r="AR1102" s="469"/>
      <c r="AS1102" s="469"/>
      <c r="AT1102" s="469"/>
      <c r="AU1102" s="469"/>
      <c r="AV1102" s="469"/>
      <c r="AW1102" s="469"/>
      <c r="AX1102" s="469"/>
      <c r="AY1102" s="469"/>
      <c r="AZ1102" s="469"/>
      <c r="BA1102" s="469"/>
      <c r="BB1102" s="469"/>
      <c r="BC1102" s="469"/>
      <c r="BD1102" s="469"/>
      <c r="BE1102" s="469"/>
      <c r="BF1102" s="469"/>
      <c r="BG1102" s="469"/>
      <c r="BH1102" s="469"/>
      <c r="BI1102" s="469"/>
      <c r="BJ1102" s="469"/>
      <c r="BK1102" s="469"/>
      <c r="BL1102" s="469"/>
      <c r="BM1102" s="469"/>
      <c r="BN1102" s="469"/>
      <c r="BO1102" s="469"/>
      <c r="BP1102" s="469"/>
      <c r="BQ1102" s="469"/>
      <c r="BR1102" s="469"/>
      <c r="BS1102" s="469"/>
      <c r="BT1102" s="469"/>
      <c r="BU1102" s="469"/>
      <c r="BV1102" s="469"/>
      <c r="BW1102" s="469"/>
      <c r="BX1102" s="469"/>
      <c r="BY1102" s="469"/>
      <c r="BZ1102" s="469"/>
      <c r="CA1102" s="469"/>
      <c r="CB1102" s="469"/>
      <c r="CC1102" s="469"/>
      <c r="CD1102" s="469"/>
      <c r="CE1102" s="469"/>
      <c r="CF1102" s="469"/>
      <c r="CG1102" s="469"/>
      <c r="CH1102" s="469"/>
      <c r="CI1102" s="469"/>
      <c r="CJ1102" s="469"/>
    </row>
    <row r="1103" spans="4:88" ht="14.25" customHeight="1" x14ac:dyDescent="0.35">
      <c r="D1103" s="424" t="s">
        <v>1083</v>
      </c>
      <c r="E1103" s="425"/>
      <c r="F1103" s="425"/>
      <c r="G1103" s="425"/>
      <c r="H1103" s="425"/>
      <c r="I1103" s="425"/>
      <c r="J1103" s="425"/>
      <c r="K1103" s="425"/>
      <c r="L1103" s="425"/>
      <c r="M1103" s="425"/>
      <c r="N1103" s="425"/>
      <c r="O1103" s="425"/>
      <c r="P1103" s="425"/>
      <c r="Q1103" s="425"/>
      <c r="R1103" s="425"/>
      <c r="S1103" s="425"/>
      <c r="T1103" s="425"/>
      <c r="U1103" s="425"/>
      <c r="V1103" s="425"/>
      <c r="W1103" s="425"/>
      <c r="X1103" s="425"/>
      <c r="Y1103" s="426"/>
      <c r="Z1103" s="424" t="s">
        <v>976</v>
      </c>
      <c r="AA1103" s="425"/>
      <c r="AB1103" s="425"/>
      <c r="AC1103" s="425"/>
      <c r="AD1103" s="425"/>
      <c r="AE1103" s="426"/>
      <c r="AF1103" s="424"/>
      <c r="AG1103" s="425"/>
      <c r="AH1103" s="425"/>
      <c r="AI1103" s="425"/>
      <c r="AJ1103" s="425"/>
      <c r="AK1103" s="425"/>
      <c r="AL1103" s="425"/>
      <c r="AM1103" s="426"/>
      <c r="AN1103" s="424" t="s">
        <v>1033</v>
      </c>
      <c r="AO1103" s="425"/>
      <c r="AP1103" s="425"/>
      <c r="AR1103" s="469"/>
      <c r="AS1103" s="469"/>
      <c r="AT1103" s="469"/>
      <c r="AU1103" s="469"/>
      <c r="AV1103" s="469"/>
      <c r="AW1103" s="469"/>
      <c r="AX1103" s="469"/>
      <c r="AY1103" s="469"/>
      <c r="AZ1103" s="469"/>
      <c r="BA1103" s="469"/>
      <c r="BB1103" s="469"/>
      <c r="BC1103" s="469"/>
      <c r="BD1103" s="469"/>
      <c r="BE1103" s="469"/>
      <c r="BF1103" s="469"/>
      <c r="BG1103" s="469"/>
      <c r="BH1103" s="469"/>
      <c r="BI1103" s="469"/>
      <c r="BJ1103" s="469"/>
      <c r="BK1103" s="469"/>
      <c r="BL1103" s="469"/>
      <c r="BM1103" s="469"/>
      <c r="BN1103" s="469"/>
      <c r="BO1103" s="469"/>
      <c r="BP1103" s="469"/>
      <c r="BQ1103" s="469"/>
      <c r="BR1103" s="469"/>
      <c r="BS1103" s="469"/>
      <c r="BT1103" s="469"/>
      <c r="BU1103" s="469"/>
      <c r="BV1103" s="469"/>
      <c r="BW1103" s="469"/>
      <c r="BX1103" s="469"/>
      <c r="BY1103" s="469"/>
      <c r="BZ1103" s="469"/>
      <c r="CA1103" s="469"/>
      <c r="CB1103" s="469"/>
      <c r="CC1103" s="469"/>
      <c r="CD1103" s="469"/>
      <c r="CE1103" s="469"/>
      <c r="CF1103" s="469"/>
      <c r="CG1103" s="469"/>
      <c r="CH1103" s="469"/>
      <c r="CI1103" s="469"/>
      <c r="CJ1103" s="469"/>
    </row>
    <row r="1104" spans="4:88" ht="14.25" customHeight="1" x14ac:dyDescent="0.35">
      <c r="D1104" s="424" t="s">
        <v>1084</v>
      </c>
      <c r="E1104" s="425"/>
      <c r="F1104" s="425"/>
      <c r="G1104" s="425"/>
      <c r="H1104" s="425"/>
      <c r="I1104" s="425"/>
      <c r="J1104" s="425"/>
      <c r="K1104" s="425"/>
      <c r="L1104" s="425"/>
      <c r="M1104" s="425"/>
      <c r="N1104" s="425"/>
      <c r="O1104" s="425"/>
      <c r="P1104" s="425"/>
      <c r="Q1104" s="425"/>
      <c r="R1104" s="425"/>
      <c r="S1104" s="425"/>
      <c r="T1104" s="425"/>
      <c r="U1104" s="425"/>
      <c r="V1104" s="425"/>
      <c r="W1104" s="425"/>
      <c r="X1104" s="425"/>
      <c r="Y1104" s="426"/>
      <c r="Z1104" s="424" t="s">
        <v>976</v>
      </c>
      <c r="AA1104" s="425"/>
      <c r="AB1104" s="425"/>
      <c r="AC1104" s="425"/>
      <c r="AD1104" s="425"/>
      <c r="AE1104" s="426"/>
      <c r="AF1104" s="424"/>
      <c r="AG1104" s="425"/>
      <c r="AH1104" s="425"/>
      <c r="AI1104" s="425"/>
      <c r="AJ1104" s="425"/>
      <c r="AK1104" s="425"/>
      <c r="AL1104" s="425"/>
      <c r="AM1104" s="426"/>
      <c r="AN1104" s="424" t="s">
        <v>1033</v>
      </c>
      <c r="AO1104" s="425"/>
      <c r="AP1104" s="425"/>
      <c r="AR1104" s="469"/>
      <c r="AS1104" s="469"/>
      <c r="AT1104" s="469"/>
      <c r="AU1104" s="469"/>
      <c r="AV1104" s="469"/>
      <c r="AW1104" s="469"/>
      <c r="AX1104" s="469"/>
      <c r="AY1104" s="469"/>
      <c r="AZ1104" s="469"/>
      <c r="BA1104" s="469"/>
      <c r="BB1104" s="469"/>
      <c r="BC1104" s="469"/>
      <c r="BD1104" s="469"/>
      <c r="BE1104" s="469"/>
      <c r="BF1104" s="469"/>
      <c r="BG1104" s="469"/>
      <c r="BH1104" s="469"/>
      <c r="BI1104" s="469"/>
      <c r="BJ1104" s="469"/>
      <c r="BK1104" s="469"/>
      <c r="BL1104" s="469"/>
      <c r="BM1104" s="469"/>
      <c r="BN1104" s="469"/>
      <c r="BO1104" s="469"/>
      <c r="BP1104" s="469"/>
      <c r="BQ1104" s="469"/>
      <c r="BR1104" s="469"/>
      <c r="BS1104" s="469"/>
      <c r="BT1104" s="469"/>
      <c r="BU1104" s="469"/>
      <c r="BV1104" s="469"/>
      <c r="BW1104" s="469"/>
      <c r="BX1104" s="469"/>
      <c r="BY1104" s="469"/>
      <c r="BZ1104" s="469"/>
      <c r="CA1104" s="469"/>
      <c r="CB1104" s="469"/>
      <c r="CC1104" s="469"/>
      <c r="CD1104" s="469"/>
      <c r="CE1104" s="469"/>
      <c r="CF1104" s="469"/>
      <c r="CG1104" s="469"/>
      <c r="CH1104" s="469"/>
      <c r="CI1104" s="469"/>
      <c r="CJ1104" s="469"/>
    </row>
    <row r="1105" spans="4:88" ht="14.25" customHeight="1" x14ac:dyDescent="0.35">
      <c r="D1105" s="424" t="s">
        <v>1085</v>
      </c>
      <c r="E1105" s="425"/>
      <c r="F1105" s="425"/>
      <c r="G1105" s="425"/>
      <c r="H1105" s="425"/>
      <c r="I1105" s="425"/>
      <c r="J1105" s="425"/>
      <c r="K1105" s="425"/>
      <c r="L1105" s="425"/>
      <c r="M1105" s="425"/>
      <c r="N1105" s="425"/>
      <c r="O1105" s="425"/>
      <c r="P1105" s="425"/>
      <c r="Q1105" s="425"/>
      <c r="R1105" s="425"/>
      <c r="S1105" s="425"/>
      <c r="T1105" s="425"/>
      <c r="U1105" s="425"/>
      <c r="V1105" s="425"/>
      <c r="W1105" s="425"/>
      <c r="X1105" s="425"/>
      <c r="Y1105" s="426"/>
      <c r="Z1105" s="424" t="s">
        <v>976</v>
      </c>
      <c r="AA1105" s="425"/>
      <c r="AB1105" s="425"/>
      <c r="AC1105" s="425"/>
      <c r="AD1105" s="425"/>
      <c r="AE1105" s="426"/>
      <c r="AF1105" s="424"/>
      <c r="AG1105" s="425"/>
      <c r="AH1105" s="425"/>
      <c r="AI1105" s="425"/>
      <c r="AJ1105" s="425"/>
      <c r="AK1105" s="425"/>
      <c r="AL1105" s="425"/>
      <c r="AM1105" s="426"/>
      <c r="AN1105" s="424" t="s">
        <v>1033</v>
      </c>
      <c r="AO1105" s="425"/>
      <c r="AP1105" s="425"/>
      <c r="AR1105" s="469"/>
      <c r="AS1105" s="469"/>
      <c r="AT1105" s="469"/>
      <c r="AU1105" s="469"/>
      <c r="AV1105" s="469"/>
      <c r="AW1105" s="469"/>
      <c r="AX1105" s="469"/>
      <c r="AY1105" s="469"/>
      <c r="AZ1105" s="469"/>
      <c r="BA1105" s="469"/>
      <c r="BB1105" s="469"/>
      <c r="BC1105" s="469"/>
      <c r="BD1105" s="469"/>
      <c r="BE1105" s="469"/>
      <c r="BF1105" s="469"/>
      <c r="BG1105" s="469"/>
      <c r="BH1105" s="469"/>
      <c r="BI1105" s="469"/>
      <c r="BJ1105" s="469"/>
      <c r="BK1105" s="469"/>
      <c r="BL1105" s="469"/>
      <c r="BM1105" s="469"/>
      <c r="BN1105" s="469"/>
      <c r="BO1105" s="469"/>
      <c r="BP1105" s="469"/>
      <c r="BQ1105" s="469"/>
      <c r="BR1105" s="469"/>
      <c r="BS1105" s="469"/>
      <c r="BT1105" s="469"/>
      <c r="BU1105" s="469"/>
      <c r="BV1105" s="469"/>
      <c r="BW1105" s="469"/>
      <c r="BX1105" s="469"/>
      <c r="BY1105" s="469"/>
      <c r="BZ1105" s="469"/>
      <c r="CA1105" s="469"/>
      <c r="CB1105" s="469"/>
      <c r="CC1105" s="469"/>
      <c r="CD1105" s="469"/>
      <c r="CE1105" s="469"/>
      <c r="CF1105" s="469"/>
      <c r="CG1105" s="469"/>
      <c r="CH1105" s="469"/>
      <c r="CI1105" s="469"/>
      <c r="CJ1105" s="469"/>
    </row>
    <row r="1106" spans="4:88" ht="14.25" customHeight="1" x14ac:dyDescent="0.35">
      <c r="D1106" s="424" t="s">
        <v>1086</v>
      </c>
      <c r="E1106" s="425"/>
      <c r="F1106" s="425"/>
      <c r="G1106" s="425"/>
      <c r="H1106" s="425"/>
      <c r="I1106" s="425"/>
      <c r="J1106" s="425"/>
      <c r="K1106" s="425"/>
      <c r="L1106" s="425"/>
      <c r="M1106" s="425"/>
      <c r="N1106" s="425"/>
      <c r="O1106" s="425"/>
      <c r="P1106" s="425"/>
      <c r="Q1106" s="425"/>
      <c r="R1106" s="425"/>
      <c r="S1106" s="425"/>
      <c r="T1106" s="425"/>
      <c r="U1106" s="425"/>
      <c r="V1106" s="425"/>
      <c r="W1106" s="425"/>
      <c r="X1106" s="425"/>
      <c r="Y1106" s="426"/>
      <c r="Z1106" s="424" t="s">
        <v>976</v>
      </c>
      <c r="AA1106" s="425"/>
      <c r="AB1106" s="425"/>
      <c r="AC1106" s="425"/>
      <c r="AD1106" s="425"/>
      <c r="AE1106" s="426"/>
      <c r="AF1106" s="424"/>
      <c r="AG1106" s="425"/>
      <c r="AH1106" s="425"/>
      <c r="AI1106" s="425"/>
      <c r="AJ1106" s="425"/>
      <c r="AK1106" s="425"/>
      <c r="AL1106" s="425"/>
      <c r="AM1106" s="426"/>
      <c r="AN1106" s="424" t="s">
        <v>1033</v>
      </c>
      <c r="AO1106" s="425"/>
      <c r="AP1106" s="425"/>
      <c r="AR1106" s="469"/>
      <c r="AS1106" s="469"/>
      <c r="AT1106" s="469"/>
      <c r="AU1106" s="469"/>
      <c r="AV1106" s="469"/>
      <c r="AW1106" s="469"/>
      <c r="AX1106" s="469"/>
      <c r="AY1106" s="469"/>
      <c r="AZ1106" s="469"/>
      <c r="BA1106" s="469"/>
      <c r="BB1106" s="469"/>
      <c r="BC1106" s="469"/>
      <c r="BD1106" s="469"/>
      <c r="BE1106" s="469"/>
      <c r="BF1106" s="469"/>
      <c r="BG1106" s="469"/>
      <c r="BH1106" s="469"/>
      <c r="BI1106" s="469"/>
      <c r="BJ1106" s="469"/>
      <c r="BK1106" s="469"/>
      <c r="BL1106" s="469"/>
      <c r="BM1106" s="469"/>
      <c r="BN1106" s="469"/>
      <c r="BO1106" s="469"/>
      <c r="BP1106" s="469"/>
      <c r="BQ1106" s="469"/>
      <c r="BR1106" s="469"/>
      <c r="BS1106" s="469"/>
      <c r="BT1106" s="469"/>
      <c r="BU1106" s="469"/>
      <c r="BV1106" s="469"/>
      <c r="BW1106" s="469"/>
      <c r="BX1106" s="469"/>
      <c r="BY1106" s="469"/>
      <c r="BZ1106" s="469"/>
      <c r="CA1106" s="469"/>
      <c r="CB1106" s="469"/>
      <c r="CC1106" s="469"/>
      <c r="CD1106" s="469"/>
      <c r="CE1106" s="469"/>
      <c r="CF1106" s="469"/>
      <c r="CG1106" s="469"/>
      <c r="CH1106" s="469"/>
      <c r="CI1106" s="469"/>
      <c r="CJ1106" s="469"/>
    </row>
    <row r="1107" spans="4:88" ht="14.25" customHeight="1" x14ac:dyDescent="0.35">
      <c r="D1107" s="424" t="s">
        <v>1087</v>
      </c>
      <c r="E1107" s="425"/>
      <c r="F1107" s="425"/>
      <c r="G1107" s="425"/>
      <c r="H1107" s="425"/>
      <c r="I1107" s="425"/>
      <c r="J1107" s="425"/>
      <c r="K1107" s="425"/>
      <c r="L1107" s="425"/>
      <c r="M1107" s="425"/>
      <c r="N1107" s="425"/>
      <c r="O1107" s="425"/>
      <c r="P1107" s="425"/>
      <c r="Q1107" s="425"/>
      <c r="R1107" s="425"/>
      <c r="S1107" s="425"/>
      <c r="T1107" s="425"/>
      <c r="U1107" s="425"/>
      <c r="V1107" s="425"/>
      <c r="W1107" s="425"/>
      <c r="X1107" s="425"/>
      <c r="Y1107" s="426"/>
      <c r="Z1107" s="424" t="s">
        <v>976</v>
      </c>
      <c r="AA1107" s="425"/>
      <c r="AB1107" s="425"/>
      <c r="AC1107" s="425"/>
      <c r="AD1107" s="425"/>
      <c r="AE1107" s="426"/>
      <c r="AF1107" s="424"/>
      <c r="AG1107" s="425"/>
      <c r="AH1107" s="425"/>
      <c r="AI1107" s="425"/>
      <c r="AJ1107" s="425"/>
      <c r="AK1107" s="425"/>
      <c r="AL1107" s="425"/>
      <c r="AM1107" s="426"/>
      <c r="AN1107" s="424" t="s">
        <v>1033</v>
      </c>
      <c r="AO1107" s="425"/>
      <c r="AP1107" s="425"/>
      <c r="AR1107" s="469"/>
      <c r="AS1107" s="469"/>
      <c r="AT1107" s="469"/>
      <c r="AU1107" s="469"/>
      <c r="AV1107" s="469"/>
      <c r="AW1107" s="469"/>
      <c r="AX1107" s="469"/>
      <c r="AY1107" s="469"/>
      <c r="AZ1107" s="469"/>
      <c r="BA1107" s="469"/>
      <c r="BB1107" s="469"/>
      <c r="BC1107" s="469"/>
      <c r="BD1107" s="469"/>
      <c r="BE1107" s="469"/>
      <c r="BF1107" s="469"/>
      <c r="BG1107" s="469"/>
      <c r="BH1107" s="469"/>
      <c r="BI1107" s="469"/>
      <c r="BJ1107" s="469"/>
      <c r="BK1107" s="469"/>
      <c r="BL1107" s="469"/>
      <c r="BM1107" s="469"/>
      <c r="BN1107" s="469"/>
      <c r="BO1107" s="469"/>
      <c r="BP1107" s="469"/>
      <c r="BQ1107" s="469"/>
      <c r="BR1107" s="469"/>
      <c r="BS1107" s="469"/>
      <c r="BT1107" s="469"/>
      <c r="BU1107" s="469"/>
      <c r="BV1107" s="469"/>
      <c r="BW1107" s="469"/>
      <c r="BX1107" s="469"/>
      <c r="BY1107" s="469"/>
      <c r="BZ1107" s="469"/>
      <c r="CA1107" s="469"/>
      <c r="CB1107" s="469"/>
      <c r="CC1107" s="469"/>
      <c r="CD1107" s="469"/>
      <c r="CE1107" s="469"/>
      <c r="CF1107" s="469"/>
      <c r="CG1107" s="469"/>
      <c r="CH1107" s="469"/>
      <c r="CI1107" s="469"/>
      <c r="CJ1107" s="469"/>
    </row>
    <row r="1108" spans="4:88" ht="14.25" customHeight="1" x14ac:dyDescent="0.35">
      <c r="D1108" s="424" t="s">
        <v>1088</v>
      </c>
      <c r="E1108" s="425"/>
      <c r="F1108" s="425"/>
      <c r="G1108" s="425"/>
      <c r="H1108" s="425"/>
      <c r="I1108" s="425"/>
      <c r="J1108" s="425"/>
      <c r="K1108" s="425"/>
      <c r="L1108" s="425"/>
      <c r="M1108" s="425"/>
      <c r="N1108" s="425"/>
      <c r="O1108" s="425"/>
      <c r="P1108" s="425"/>
      <c r="Q1108" s="425"/>
      <c r="R1108" s="425"/>
      <c r="S1108" s="425"/>
      <c r="T1108" s="425"/>
      <c r="U1108" s="425"/>
      <c r="V1108" s="425"/>
      <c r="W1108" s="425"/>
      <c r="X1108" s="425"/>
      <c r="Y1108" s="426"/>
      <c r="Z1108" s="424" t="s">
        <v>976</v>
      </c>
      <c r="AA1108" s="425"/>
      <c r="AB1108" s="425"/>
      <c r="AC1108" s="425"/>
      <c r="AD1108" s="425"/>
      <c r="AE1108" s="426"/>
      <c r="AF1108" s="424"/>
      <c r="AG1108" s="425"/>
      <c r="AH1108" s="425"/>
      <c r="AI1108" s="425"/>
      <c r="AJ1108" s="425"/>
      <c r="AK1108" s="425"/>
      <c r="AL1108" s="425"/>
      <c r="AM1108" s="426"/>
      <c r="AN1108" s="424" t="s">
        <v>1103</v>
      </c>
      <c r="AO1108" s="425"/>
      <c r="AP1108" s="425"/>
      <c r="AR1108" s="469"/>
      <c r="AS1108" s="469"/>
      <c r="AT1108" s="469"/>
      <c r="AU1108" s="469"/>
      <c r="AV1108" s="469"/>
      <c r="AW1108" s="469"/>
      <c r="AX1108" s="469"/>
      <c r="AY1108" s="469"/>
      <c r="AZ1108" s="469"/>
      <c r="BA1108" s="469"/>
      <c r="BB1108" s="469"/>
      <c r="BC1108" s="469"/>
      <c r="BD1108" s="469"/>
      <c r="BE1108" s="469"/>
      <c r="BF1108" s="469"/>
      <c r="BG1108" s="469"/>
      <c r="BH1108" s="469"/>
      <c r="BI1108" s="469"/>
      <c r="BJ1108" s="469"/>
      <c r="BK1108" s="469"/>
      <c r="BL1108" s="469"/>
      <c r="BM1108" s="469"/>
      <c r="BN1108" s="469"/>
      <c r="BO1108" s="469"/>
      <c r="BP1108" s="469"/>
      <c r="BQ1108" s="469"/>
      <c r="BR1108" s="469"/>
      <c r="BS1108" s="469"/>
      <c r="BT1108" s="469"/>
      <c r="BU1108" s="469"/>
      <c r="BV1108" s="469"/>
      <c r="BW1108" s="469"/>
      <c r="BX1108" s="469"/>
      <c r="BY1108" s="469"/>
      <c r="BZ1108" s="469"/>
      <c r="CA1108" s="469"/>
      <c r="CB1108" s="469"/>
      <c r="CC1108" s="469"/>
      <c r="CD1108" s="469"/>
      <c r="CE1108" s="469"/>
      <c r="CF1108" s="469"/>
      <c r="CG1108" s="469"/>
      <c r="CH1108" s="469"/>
      <c r="CI1108" s="469"/>
      <c r="CJ1108" s="469"/>
    </row>
    <row r="1109" spans="4:88" ht="14.25" customHeight="1" x14ac:dyDescent="0.35">
      <c r="D1109" s="424" t="s">
        <v>1089</v>
      </c>
      <c r="E1109" s="425"/>
      <c r="F1109" s="425"/>
      <c r="G1109" s="425"/>
      <c r="H1109" s="425"/>
      <c r="I1109" s="425"/>
      <c r="J1109" s="425"/>
      <c r="K1109" s="425"/>
      <c r="L1109" s="425"/>
      <c r="M1109" s="425"/>
      <c r="N1109" s="425"/>
      <c r="O1109" s="425"/>
      <c r="P1109" s="425"/>
      <c r="Q1109" s="425"/>
      <c r="R1109" s="425"/>
      <c r="S1109" s="425"/>
      <c r="T1109" s="425"/>
      <c r="U1109" s="425"/>
      <c r="V1109" s="425"/>
      <c r="W1109" s="425"/>
      <c r="X1109" s="425"/>
      <c r="Y1109" s="426"/>
      <c r="Z1109" s="424" t="s">
        <v>976</v>
      </c>
      <c r="AA1109" s="425"/>
      <c r="AB1109" s="425"/>
      <c r="AC1109" s="425"/>
      <c r="AD1109" s="425"/>
      <c r="AE1109" s="426"/>
      <c r="AF1109" s="424"/>
      <c r="AG1109" s="425"/>
      <c r="AH1109" s="425"/>
      <c r="AI1109" s="425"/>
      <c r="AJ1109" s="425"/>
      <c r="AK1109" s="425"/>
      <c r="AL1109" s="425"/>
      <c r="AM1109" s="426"/>
      <c r="AN1109" s="424" t="s">
        <v>1033</v>
      </c>
      <c r="AO1109" s="425"/>
      <c r="AP1109" s="425"/>
      <c r="AR1109" s="469"/>
      <c r="AS1109" s="469"/>
      <c r="AT1109" s="469"/>
      <c r="AU1109" s="469"/>
      <c r="AV1109" s="469"/>
      <c r="AW1109" s="469"/>
      <c r="AX1109" s="469"/>
      <c r="AY1109" s="469"/>
      <c r="AZ1109" s="469"/>
      <c r="BA1109" s="469"/>
      <c r="BB1109" s="469"/>
      <c r="BC1109" s="469"/>
      <c r="BD1109" s="469"/>
      <c r="BE1109" s="469"/>
      <c r="BF1109" s="469"/>
      <c r="BG1109" s="469"/>
      <c r="BH1109" s="469"/>
      <c r="BI1109" s="469"/>
      <c r="BJ1109" s="469"/>
      <c r="BK1109" s="469"/>
      <c r="BL1109" s="469"/>
      <c r="BM1109" s="469"/>
      <c r="BN1109" s="469"/>
      <c r="BO1109" s="469"/>
      <c r="BP1109" s="469"/>
      <c r="BQ1109" s="469"/>
      <c r="BR1109" s="469"/>
      <c r="BS1109" s="469"/>
      <c r="BT1109" s="469"/>
      <c r="BU1109" s="469"/>
      <c r="BV1109" s="469"/>
      <c r="BW1109" s="469"/>
      <c r="BX1109" s="469"/>
      <c r="BY1109" s="469"/>
      <c r="BZ1109" s="469"/>
      <c r="CA1109" s="469"/>
      <c r="CB1109" s="469"/>
      <c r="CC1109" s="469"/>
      <c r="CD1109" s="469"/>
      <c r="CE1109" s="469"/>
      <c r="CF1109" s="469"/>
      <c r="CG1109" s="469"/>
      <c r="CH1109" s="469"/>
      <c r="CI1109" s="469"/>
      <c r="CJ1109" s="469"/>
    </row>
    <row r="1110" spans="4:88" ht="14.25" customHeight="1" x14ac:dyDescent="0.35">
      <c r="D1110" s="424" t="s">
        <v>1090</v>
      </c>
      <c r="E1110" s="425"/>
      <c r="F1110" s="425"/>
      <c r="G1110" s="425"/>
      <c r="H1110" s="425"/>
      <c r="I1110" s="425"/>
      <c r="J1110" s="425"/>
      <c r="K1110" s="425"/>
      <c r="L1110" s="425"/>
      <c r="M1110" s="425"/>
      <c r="N1110" s="425"/>
      <c r="O1110" s="425"/>
      <c r="P1110" s="425"/>
      <c r="Q1110" s="425"/>
      <c r="R1110" s="425"/>
      <c r="S1110" s="425"/>
      <c r="T1110" s="425"/>
      <c r="U1110" s="425"/>
      <c r="V1110" s="425"/>
      <c r="W1110" s="425"/>
      <c r="X1110" s="425"/>
      <c r="Y1110" s="426"/>
      <c r="Z1110" s="424" t="s">
        <v>976</v>
      </c>
      <c r="AA1110" s="425"/>
      <c r="AB1110" s="425"/>
      <c r="AC1110" s="425"/>
      <c r="AD1110" s="425"/>
      <c r="AE1110" s="426"/>
      <c r="AF1110" s="424"/>
      <c r="AG1110" s="425"/>
      <c r="AH1110" s="425"/>
      <c r="AI1110" s="425"/>
      <c r="AJ1110" s="425"/>
      <c r="AK1110" s="425"/>
      <c r="AL1110" s="425"/>
      <c r="AM1110" s="426"/>
      <c r="AN1110" s="424" t="s">
        <v>1033</v>
      </c>
      <c r="AO1110" s="425"/>
      <c r="AP1110" s="425"/>
      <c r="AR1110" s="469"/>
      <c r="AS1110" s="469"/>
      <c r="AT1110" s="469"/>
      <c r="AU1110" s="469"/>
      <c r="AV1110" s="469"/>
      <c r="AW1110" s="469"/>
      <c r="AX1110" s="469"/>
      <c r="AY1110" s="469"/>
      <c r="AZ1110" s="469"/>
      <c r="BA1110" s="469"/>
      <c r="BB1110" s="469"/>
      <c r="BC1110" s="469"/>
      <c r="BD1110" s="469"/>
      <c r="BE1110" s="469"/>
      <c r="BF1110" s="469"/>
      <c r="BG1110" s="469"/>
      <c r="BH1110" s="469"/>
      <c r="BI1110" s="469"/>
      <c r="BJ1110" s="469"/>
      <c r="BK1110" s="469"/>
      <c r="BL1110" s="469"/>
      <c r="BM1110" s="469"/>
      <c r="BN1110" s="469"/>
      <c r="BO1110" s="469"/>
      <c r="BP1110" s="469"/>
      <c r="BQ1110" s="469"/>
      <c r="BR1110" s="469"/>
      <c r="BS1110" s="469"/>
      <c r="BT1110" s="469"/>
      <c r="BU1110" s="469"/>
      <c r="BV1110" s="469"/>
      <c r="BW1110" s="469"/>
      <c r="BX1110" s="469"/>
      <c r="BY1110" s="469"/>
      <c r="BZ1110" s="469"/>
      <c r="CA1110" s="469"/>
      <c r="CB1110" s="469"/>
      <c r="CC1110" s="469"/>
      <c r="CD1110" s="469"/>
      <c r="CE1110" s="469"/>
      <c r="CF1110" s="469"/>
      <c r="CG1110" s="469"/>
      <c r="CH1110" s="469"/>
      <c r="CI1110" s="469"/>
      <c r="CJ1110" s="469"/>
    </row>
    <row r="1111" spans="4:88" ht="14.25" customHeight="1" x14ac:dyDescent="0.35">
      <c r="D1111" s="424" t="s">
        <v>1091</v>
      </c>
      <c r="E1111" s="425"/>
      <c r="F1111" s="425"/>
      <c r="G1111" s="425"/>
      <c r="H1111" s="425"/>
      <c r="I1111" s="425"/>
      <c r="J1111" s="425"/>
      <c r="K1111" s="425"/>
      <c r="L1111" s="425"/>
      <c r="M1111" s="425"/>
      <c r="N1111" s="425"/>
      <c r="O1111" s="425"/>
      <c r="P1111" s="425"/>
      <c r="Q1111" s="425"/>
      <c r="R1111" s="425"/>
      <c r="S1111" s="425"/>
      <c r="T1111" s="425"/>
      <c r="U1111" s="425"/>
      <c r="V1111" s="425"/>
      <c r="W1111" s="425"/>
      <c r="X1111" s="425"/>
      <c r="Y1111" s="426"/>
      <c r="Z1111" s="424" t="s">
        <v>976</v>
      </c>
      <c r="AA1111" s="425"/>
      <c r="AB1111" s="425"/>
      <c r="AC1111" s="425"/>
      <c r="AD1111" s="425"/>
      <c r="AE1111" s="426"/>
      <c r="AF1111" s="424"/>
      <c r="AG1111" s="425"/>
      <c r="AH1111" s="425"/>
      <c r="AI1111" s="425"/>
      <c r="AJ1111" s="425"/>
      <c r="AK1111" s="425"/>
      <c r="AL1111" s="425"/>
      <c r="AM1111" s="426"/>
      <c r="AN1111" s="424" t="s">
        <v>1103</v>
      </c>
      <c r="AO1111" s="425"/>
      <c r="AP1111" s="425"/>
      <c r="AR1111" s="469"/>
      <c r="AS1111" s="469"/>
      <c r="AT1111" s="469"/>
      <c r="AU1111" s="469"/>
      <c r="AV1111" s="469"/>
      <c r="AW1111" s="469"/>
      <c r="AX1111" s="469"/>
      <c r="AY1111" s="469"/>
      <c r="AZ1111" s="469"/>
      <c r="BA1111" s="469"/>
      <c r="BB1111" s="469"/>
      <c r="BC1111" s="469"/>
      <c r="BD1111" s="469"/>
      <c r="BE1111" s="469"/>
      <c r="BF1111" s="469"/>
      <c r="BG1111" s="469"/>
      <c r="BH1111" s="469"/>
      <c r="BI1111" s="469"/>
      <c r="BJ1111" s="469"/>
      <c r="BK1111" s="469"/>
      <c r="BL1111" s="469"/>
      <c r="BM1111" s="469"/>
      <c r="BN1111" s="469"/>
      <c r="BO1111" s="469"/>
      <c r="BP1111" s="469"/>
      <c r="BQ1111" s="469"/>
      <c r="BR1111" s="469"/>
      <c r="BS1111" s="469"/>
      <c r="BT1111" s="469"/>
      <c r="BU1111" s="469"/>
      <c r="BV1111" s="469"/>
      <c r="BW1111" s="469"/>
      <c r="BX1111" s="469"/>
      <c r="BY1111" s="469"/>
      <c r="BZ1111" s="469"/>
      <c r="CA1111" s="469"/>
      <c r="CB1111" s="469"/>
      <c r="CC1111" s="469"/>
      <c r="CD1111" s="469"/>
      <c r="CE1111" s="469"/>
      <c r="CF1111" s="469"/>
      <c r="CG1111" s="469"/>
      <c r="CH1111" s="469"/>
      <c r="CI1111" s="469"/>
      <c r="CJ1111" s="469"/>
    </row>
    <row r="1112" spans="4:88" ht="14.25" customHeight="1" x14ac:dyDescent="0.35">
      <c r="D1112" s="424" t="s">
        <v>1092</v>
      </c>
      <c r="E1112" s="425"/>
      <c r="F1112" s="425"/>
      <c r="G1112" s="425"/>
      <c r="H1112" s="425"/>
      <c r="I1112" s="425"/>
      <c r="J1112" s="425"/>
      <c r="K1112" s="425"/>
      <c r="L1112" s="425"/>
      <c r="M1112" s="425"/>
      <c r="N1112" s="425"/>
      <c r="O1112" s="425"/>
      <c r="P1112" s="425"/>
      <c r="Q1112" s="425"/>
      <c r="R1112" s="425"/>
      <c r="S1112" s="425"/>
      <c r="T1112" s="425"/>
      <c r="U1112" s="425"/>
      <c r="V1112" s="425"/>
      <c r="W1112" s="425"/>
      <c r="X1112" s="425"/>
      <c r="Y1112" s="426"/>
      <c r="Z1112" s="424" t="s">
        <v>976</v>
      </c>
      <c r="AA1112" s="425"/>
      <c r="AB1112" s="425"/>
      <c r="AC1112" s="425"/>
      <c r="AD1112" s="425"/>
      <c r="AE1112" s="426"/>
      <c r="AF1112" s="424"/>
      <c r="AG1112" s="425"/>
      <c r="AH1112" s="425"/>
      <c r="AI1112" s="425"/>
      <c r="AJ1112" s="425"/>
      <c r="AK1112" s="425"/>
      <c r="AL1112" s="425"/>
      <c r="AM1112" s="426"/>
      <c r="AN1112" s="424" t="s">
        <v>1033</v>
      </c>
      <c r="AO1112" s="425"/>
      <c r="AP1112" s="425"/>
      <c r="AR1112" s="469"/>
      <c r="AS1112" s="469"/>
      <c r="AT1112" s="469"/>
      <c r="AU1112" s="469"/>
      <c r="AV1112" s="469"/>
      <c r="AW1112" s="469"/>
      <c r="AX1112" s="469"/>
      <c r="AY1112" s="469"/>
      <c r="AZ1112" s="469"/>
      <c r="BA1112" s="469"/>
      <c r="BB1112" s="469"/>
      <c r="BC1112" s="469"/>
      <c r="BD1112" s="469"/>
      <c r="BE1112" s="469"/>
      <c r="BF1112" s="469"/>
      <c r="BG1112" s="469"/>
      <c r="BH1112" s="469"/>
      <c r="BI1112" s="469"/>
      <c r="BJ1112" s="469"/>
      <c r="BK1112" s="469"/>
      <c r="BL1112" s="469"/>
      <c r="BM1112" s="469"/>
      <c r="BN1112" s="469"/>
      <c r="BO1112" s="469"/>
      <c r="BP1112" s="469"/>
      <c r="BQ1112" s="469"/>
      <c r="BR1112" s="469"/>
      <c r="BS1112" s="469"/>
      <c r="BT1112" s="469"/>
      <c r="BU1112" s="469"/>
      <c r="BV1112" s="469"/>
      <c r="BW1112" s="469"/>
      <c r="BX1112" s="469"/>
      <c r="BY1112" s="469"/>
      <c r="BZ1112" s="469"/>
      <c r="CA1112" s="469"/>
      <c r="CB1112" s="469"/>
      <c r="CC1112" s="469"/>
      <c r="CD1112" s="469"/>
      <c r="CE1112" s="469"/>
      <c r="CF1112" s="469"/>
      <c r="CG1112" s="469"/>
      <c r="CH1112" s="469"/>
      <c r="CI1112" s="469"/>
      <c r="CJ1112" s="469"/>
    </row>
    <row r="1113" spans="4:88" ht="14.25" customHeight="1" x14ac:dyDescent="0.35">
      <c r="D1113" s="424" t="s">
        <v>1093</v>
      </c>
      <c r="E1113" s="425"/>
      <c r="F1113" s="425"/>
      <c r="G1113" s="425"/>
      <c r="H1113" s="425"/>
      <c r="I1113" s="425"/>
      <c r="J1113" s="425"/>
      <c r="K1113" s="425"/>
      <c r="L1113" s="425"/>
      <c r="M1113" s="425"/>
      <c r="N1113" s="425"/>
      <c r="O1113" s="425"/>
      <c r="P1113" s="425"/>
      <c r="Q1113" s="425"/>
      <c r="R1113" s="425"/>
      <c r="S1113" s="425"/>
      <c r="T1113" s="425"/>
      <c r="U1113" s="425"/>
      <c r="V1113" s="425"/>
      <c r="W1113" s="425"/>
      <c r="X1113" s="425"/>
      <c r="Y1113" s="426"/>
      <c r="Z1113" s="424" t="s">
        <v>976</v>
      </c>
      <c r="AA1113" s="425"/>
      <c r="AB1113" s="425"/>
      <c r="AC1113" s="425"/>
      <c r="AD1113" s="425"/>
      <c r="AE1113" s="426"/>
      <c r="AF1113" s="424"/>
      <c r="AG1113" s="425"/>
      <c r="AH1113" s="425"/>
      <c r="AI1113" s="425"/>
      <c r="AJ1113" s="425"/>
      <c r="AK1113" s="425"/>
      <c r="AL1113" s="425"/>
      <c r="AM1113" s="426"/>
      <c r="AN1113" s="424" t="s">
        <v>1033</v>
      </c>
      <c r="AO1113" s="425"/>
      <c r="AP1113" s="425"/>
      <c r="AR1113" s="469"/>
      <c r="AS1113" s="469"/>
      <c r="AT1113" s="469"/>
      <c r="AU1113" s="469"/>
      <c r="AV1113" s="469"/>
      <c r="AW1113" s="469"/>
      <c r="AX1113" s="469"/>
      <c r="AY1113" s="469"/>
      <c r="AZ1113" s="469"/>
      <c r="BA1113" s="469"/>
      <c r="BB1113" s="469"/>
      <c r="BC1113" s="469"/>
      <c r="BD1113" s="469"/>
      <c r="BE1113" s="469"/>
      <c r="BF1113" s="469"/>
      <c r="BG1113" s="469"/>
      <c r="BH1113" s="469"/>
      <c r="BI1113" s="469"/>
      <c r="BJ1113" s="469"/>
      <c r="BK1113" s="469"/>
      <c r="BL1113" s="469"/>
      <c r="BM1113" s="469"/>
      <c r="BN1113" s="469"/>
      <c r="BO1113" s="469"/>
      <c r="BP1113" s="469"/>
      <c r="BQ1113" s="469"/>
      <c r="BR1113" s="469"/>
      <c r="BS1113" s="469"/>
      <c r="BT1113" s="469"/>
      <c r="BU1113" s="469"/>
      <c r="BV1113" s="469"/>
      <c r="BW1113" s="469"/>
      <c r="BX1113" s="469"/>
      <c r="BY1113" s="469"/>
      <c r="BZ1113" s="469"/>
      <c r="CA1113" s="469"/>
      <c r="CB1113" s="469"/>
      <c r="CC1113" s="469"/>
      <c r="CD1113" s="469"/>
      <c r="CE1113" s="469"/>
      <c r="CF1113" s="469"/>
      <c r="CG1113" s="469"/>
      <c r="CH1113" s="469"/>
      <c r="CI1113" s="469"/>
      <c r="CJ1113" s="469"/>
    </row>
    <row r="1114" spans="4:88" ht="14.25" customHeight="1" x14ac:dyDescent="0.35">
      <c r="D1114" s="424" t="s">
        <v>1094</v>
      </c>
      <c r="E1114" s="425"/>
      <c r="F1114" s="425"/>
      <c r="G1114" s="425"/>
      <c r="H1114" s="425"/>
      <c r="I1114" s="425"/>
      <c r="J1114" s="425"/>
      <c r="K1114" s="425"/>
      <c r="L1114" s="425"/>
      <c r="M1114" s="425"/>
      <c r="N1114" s="425"/>
      <c r="O1114" s="425"/>
      <c r="P1114" s="425"/>
      <c r="Q1114" s="425"/>
      <c r="R1114" s="425"/>
      <c r="S1114" s="425"/>
      <c r="T1114" s="425"/>
      <c r="U1114" s="425"/>
      <c r="V1114" s="425"/>
      <c r="W1114" s="425"/>
      <c r="X1114" s="425"/>
      <c r="Y1114" s="426"/>
      <c r="Z1114" s="424" t="s">
        <v>976</v>
      </c>
      <c r="AA1114" s="425"/>
      <c r="AB1114" s="425"/>
      <c r="AC1114" s="425"/>
      <c r="AD1114" s="425"/>
      <c r="AE1114" s="426"/>
      <c r="AF1114" s="424"/>
      <c r="AG1114" s="425"/>
      <c r="AH1114" s="425"/>
      <c r="AI1114" s="425"/>
      <c r="AJ1114" s="425"/>
      <c r="AK1114" s="425"/>
      <c r="AL1114" s="425"/>
      <c r="AM1114" s="426"/>
      <c r="AN1114" s="424" t="s">
        <v>1033</v>
      </c>
      <c r="AO1114" s="425"/>
      <c r="AP1114" s="425"/>
      <c r="AR1114" s="469"/>
      <c r="AS1114" s="469"/>
      <c r="AT1114" s="469"/>
      <c r="AU1114" s="469"/>
      <c r="AV1114" s="469"/>
      <c r="AW1114" s="469"/>
      <c r="AX1114" s="469"/>
      <c r="AY1114" s="469"/>
      <c r="AZ1114" s="469"/>
      <c r="BA1114" s="469"/>
      <c r="BB1114" s="469"/>
      <c r="BC1114" s="469"/>
      <c r="BD1114" s="469"/>
      <c r="BE1114" s="469"/>
      <c r="BF1114" s="469"/>
      <c r="BG1114" s="469"/>
      <c r="BH1114" s="469"/>
      <c r="BI1114" s="469"/>
      <c r="BJ1114" s="469"/>
      <c r="BK1114" s="469"/>
      <c r="BL1114" s="469"/>
      <c r="BM1114" s="469"/>
      <c r="BN1114" s="469"/>
      <c r="BO1114" s="469"/>
      <c r="BP1114" s="469"/>
      <c r="BQ1114" s="469"/>
      <c r="BR1114" s="469"/>
      <c r="BS1114" s="469"/>
      <c r="BT1114" s="469"/>
      <c r="BU1114" s="469"/>
      <c r="BV1114" s="469"/>
      <c r="BW1114" s="469"/>
      <c r="BX1114" s="469"/>
      <c r="BY1114" s="469"/>
      <c r="BZ1114" s="469"/>
      <c r="CA1114" s="469"/>
      <c r="CB1114" s="469"/>
      <c r="CC1114" s="469"/>
      <c r="CD1114" s="469"/>
      <c r="CE1114" s="469"/>
      <c r="CF1114" s="469"/>
      <c r="CG1114" s="469"/>
      <c r="CH1114" s="469"/>
      <c r="CI1114" s="469"/>
      <c r="CJ1114" s="469"/>
    </row>
    <row r="1115" spans="4:88" ht="14.25" customHeight="1" x14ac:dyDescent="0.35">
      <c r="D1115" s="424" t="s">
        <v>1095</v>
      </c>
      <c r="E1115" s="425"/>
      <c r="F1115" s="425"/>
      <c r="G1115" s="425"/>
      <c r="H1115" s="425"/>
      <c r="I1115" s="425"/>
      <c r="J1115" s="425"/>
      <c r="K1115" s="425"/>
      <c r="L1115" s="425"/>
      <c r="M1115" s="425"/>
      <c r="N1115" s="425"/>
      <c r="O1115" s="425"/>
      <c r="P1115" s="425"/>
      <c r="Q1115" s="425"/>
      <c r="R1115" s="425"/>
      <c r="S1115" s="425"/>
      <c r="T1115" s="425"/>
      <c r="U1115" s="425"/>
      <c r="V1115" s="425"/>
      <c r="W1115" s="425"/>
      <c r="X1115" s="425"/>
      <c r="Y1115" s="426"/>
      <c r="Z1115" s="424" t="s">
        <v>976</v>
      </c>
      <c r="AA1115" s="425"/>
      <c r="AB1115" s="425"/>
      <c r="AC1115" s="425"/>
      <c r="AD1115" s="425"/>
      <c r="AE1115" s="426"/>
      <c r="AF1115" s="424"/>
      <c r="AG1115" s="425"/>
      <c r="AH1115" s="425"/>
      <c r="AI1115" s="425"/>
      <c r="AJ1115" s="425"/>
      <c r="AK1115" s="425"/>
      <c r="AL1115" s="425"/>
      <c r="AM1115" s="426"/>
      <c r="AN1115" s="424" t="s">
        <v>1033</v>
      </c>
      <c r="AO1115" s="425"/>
      <c r="AP1115" s="425"/>
      <c r="AR1115" s="469"/>
      <c r="AS1115" s="469"/>
      <c r="AT1115" s="469"/>
      <c r="AU1115" s="469"/>
      <c r="AV1115" s="469"/>
      <c r="AW1115" s="469"/>
      <c r="AX1115" s="469"/>
      <c r="AY1115" s="469"/>
      <c r="AZ1115" s="469"/>
      <c r="BA1115" s="469"/>
      <c r="BB1115" s="469"/>
      <c r="BC1115" s="469"/>
      <c r="BD1115" s="469"/>
      <c r="BE1115" s="469"/>
      <c r="BF1115" s="469"/>
      <c r="BG1115" s="469"/>
      <c r="BH1115" s="469"/>
      <c r="BI1115" s="469"/>
      <c r="BJ1115" s="469"/>
      <c r="BK1115" s="469"/>
      <c r="BL1115" s="469"/>
      <c r="BM1115" s="469"/>
      <c r="BN1115" s="469"/>
      <c r="BO1115" s="469"/>
      <c r="BP1115" s="469"/>
      <c r="BQ1115" s="469"/>
      <c r="BR1115" s="469"/>
      <c r="BS1115" s="469"/>
      <c r="BT1115" s="469"/>
      <c r="BU1115" s="469"/>
      <c r="BV1115" s="469"/>
      <c r="BW1115" s="469"/>
      <c r="BX1115" s="469"/>
      <c r="BY1115" s="469"/>
      <c r="BZ1115" s="469"/>
      <c r="CA1115" s="469"/>
      <c r="CB1115" s="469"/>
      <c r="CC1115" s="469"/>
      <c r="CD1115" s="469"/>
      <c r="CE1115" s="469"/>
      <c r="CF1115" s="469"/>
      <c r="CG1115" s="469"/>
      <c r="CH1115" s="469"/>
      <c r="CI1115" s="469"/>
      <c r="CJ1115" s="469"/>
    </row>
    <row r="1116" spans="4:88" ht="14.25" customHeight="1" x14ac:dyDescent="0.35">
      <c r="D1116" s="424" t="s">
        <v>1096</v>
      </c>
      <c r="E1116" s="425"/>
      <c r="F1116" s="425"/>
      <c r="G1116" s="425"/>
      <c r="H1116" s="425"/>
      <c r="I1116" s="425"/>
      <c r="J1116" s="425"/>
      <c r="K1116" s="425"/>
      <c r="L1116" s="425"/>
      <c r="M1116" s="425"/>
      <c r="N1116" s="425"/>
      <c r="O1116" s="425"/>
      <c r="P1116" s="425"/>
      <c r="Q1116" s="425"/>
      <c r="R1116" s="425"/>
      <c r="S1116" s="425"/>
      <c r="T1116" s="425"/>
      <c r="U1116" s="425"/>
      <c r="V1116" s="425"/>
      <c r="W1116" s="425"/>
      <c r="X1116" s="425"/>
      <c r="Y1116" s="426"/>
      <c r="Z1116" s="424" t="s">
        <v>976</v>
      </c>
      <c r="AA1116" s="425"/>
      <c r="AB1116" s="425"/>
      <c r="AC1116" s="425"/>
      <c r="AD1116" s="425"/>
      <c r="AE1116" s="426"/>
      <c r="AF1116" s="424"/>
      <c r="AG1116" s="425"/>
      <c r="AH1116" s="425"/>
      <c r="AI1116" s="425"/>
      <c r="AJ1116" s="425"/>
      <c r="AK1116" s="425"/>
      <c r="AL1116" s="425"/>
      <c r="AM1116" s="426"/>
      <c r="AN1116" s="424" t="s">
        <v>1033</v>
      </c>
      <c r="AO1116" s="425"/>
      <c r="AP1116" s="425"/>
      <c r="AR1116" s="469"/>
      <c r="AS1116" s="469"/>
      <c r="AT1116" s="469"/>
      <c r="AU1116" s="469"/>
      <c r="AV1116" s="469"/>
      <c r="AW1116" s="469"/>
      <c r="AX1116" s="469"/>
      <c r="AY1116" s="469"/>
      <c r="AZ1116" s="469"/>
      <c r="BA1116" s="469"/>
      <c r="BB1116" s="469"/>
      <c r="BC1116" s="469"/>
      <c r="BD1116" s="469"/>
      <c r="BE1116" s="469"/>
      <c r="BF1116" s="469"/>
      <c r="BG1116" s="469"/>
      <c r="BH1116" s="469"/>
      <c r="BI1116" s="469"/>
      <c r="BJ1116" s="469"/>
      <c r="BK1116" s="469"/>
      <c r="BL1116" s="469"/>
      <c r="BM1116" s="469"/>
      <c r="BN1116" s="469"/>
      <c r="BO1116" s="469"/>
      <c r="BP1116" s="469"/>
      <c r="BQ1116" s="469"/>
      <c r="BR1116" s="469"/>
      <c r="BS1116" s="469"/>
      <c r="BT1116" s="469"/>
      <c r="BU1116" s="469"/>
      <c r="BV1116" s="469"/>
      <c r="BW1116" s="469"/>
      <c r="BX1116" s="469"/>
      <c r="BY1116" s="469"/>
      <c r="BZ1116" s="469"/>
      <c r="CA1116" s="469"/>
      <c r="CB1116" s="469"/>
      <c r="CC1116" s="469"/>
      <c r="CD1116" s="469"/>
      <c r="CE1116" s="469"/>
      <c r="CF1116" s="469"/>
      <c r="CG1116" s="469"/>
      <c r="CH1116" s="469"/>
      <c r="CI1116" s="469"/>
      <c r="CJ1116" s="469"/>
    </row>
    <row r="1117" spans="4:88" ht="14.25" customHeight="1" x14ac:dyDescent="0.35">
      <c r="D1117" s="424" t="s">
        <v>1097</v>
      </c>
      <c r="E1117" s="425"/>
      <c r="F1117" s="425"/>
      <c r="G1117" s="425"/>
      <c r="H1117" s="425"/>
      <c r="I1117" s="425"/>
      <c r="J1117" s="425"/>
      <c r="K1117" s="425"/>
      <c r="L1117" s="425"/>
      <c r="M1117" s="425"/>
      <c r="N1117" s="425"/>
      <c r="O1117" s="425"/>
      <c r="P1117" s="425"/>
      <c r="Q1117" s="425"/>
      <c r="R1117" s="425"/>
      <c r="S1117" s="425"/>
      <c r="T1117" s="425"/>
      <c r="U1117" s="425"/>
      <c r="V1117" s="425"/>
      <c r="W1117" s="425"/>
      <c r="X1117" s="425"/>
      <c r="Y1117" s="426"/>
      <c r="Z1117" s="424" t="s">
        <v>976</v>
      </c>
      <c r="AA1117" s="425"/>
      <c r="AB1117" s="425"/>
      <c r="AC1117" s="425"/>
      <c r="AD1117" s="425"/>
      <c r="AE1117" s="426"/>
      <c r="AF1117" s="424"/>
      <c r="AG1117" s="425"/>
      <c r="AH1117" s="425"/>
      <c r="AI1117" s="425"/>
      <c r="AJ1117" s="425"/>
      <c r="AK1117" s="425"/>
      <c r="AL1117" s="425"/>
      <c r="AM1117" s="426"/>
      <c r="AN1117" s="424" t="s">
        <v>1103</v>
      </c>
      <c r="AO1117" s="425"/>
      <c r="AP1117" s="425"/>
      <c r="AR1117" s="469"/>
      <c r="AS1117" s="469"/>
      <c r="AT1117" s="469"/>
      <c r="AU1117" s="469"/>
      <c r="AV1117" s="469"/>
      <c r="AW1117" s="469"/>
      <c r="AX1117" s="469"/>
      <c r="AY1117" s="469"/>
      <c r="AZ1117" s="469"/>
      <c r="BA1117" s="469"/>
      <c r="BB1117" s="469"/>
      <c r="BC1117" s="469"/>
      <c r="BD1117" s="469"/>
      <c r="BE1117" s="469"/>
      <c r="BF1117" s="469"/>
      <c r="BG1117" s="469"/>
      <c r="BH1117" s="469"/>
      <c r="BI1117" s="469"/>
      <c r="BJ1117" s="469"/>
      <c r="BK1117" s="469"/>
      <c r="BL1117" s="469"/>
      <c r="BM1117" s="469"/>
      <c r="BN1117" s="469"/>
      <c r="BO1117" s="469"/>
      <c r="BP1117" s="469"/>
      <c r="BQ1117" s="469"/>
      <c r="BR1117" s="469"/>
      <c r="BS1117" s="469"/>
      <c r="BT1117" s="469"/>
      <c r="BU1117" s="469"/>
      <c r="BV1117" s="469"/>
      <c r="BW1117" s="469"/>
      <c r="BX1117" s="469"/>
      <c r="BY1117" s="469"/>
      <c r="BZ1117" s="469"/>
      <c r="CA1117" s="469"/>
      <c r="CB1117" s="469"/>
      <c r="CC1117" s="469"/>
      <c r="CD1117" s="469"/>
      <c r="CE1117" s="469"/>
      <c r="CF1117" s="469"/>
      <c r="CG1117" s="469"/>
      <c r="CH1117" s="469"/>
      <c r="CI1117" s="469"/>
      <c r="CJ1117" s="469"/>
    </row>
    <row r="1118" spans="4:88" ht="14.25" customHeight="1" x14ac:dyDescent="0.35">
      <c r="D1118" s="424" t="s">
        <v>1098</v>
      </c>
      <c r="E1118" s="425"/>
      <c r="F1118" s="425"/>
      <c r="G1118" s="425"/>
      <c r="H1118" s="425"/>
      <c r="I1118" s="425"/>
      <c r="J1118" s="425"/>
      <c r="K1118" s="425"/>
      <c r="L1118" s="425"/>
      <c r="M1118" s="425"/>
      <c r="N1118" s="425"/>
      <c r="O1118" s="425"/>
      <c r="P1118" s="425"/>
      <c r="Q1118" s="425"/>
      <c r="R1118" s="425"/>
      <c r="S1118" s="425"/>
      <c r="T1118" s="425"/>
      <c r="U1118" s="425"/>
      <c r="V1118" s="425"/>
      <c r="W1118" s="425"/>
      <c r="X1118" s="425"/>
      <c r="Y1118" s="426"/>
      <c r="Z1118" s="424"/>
      <c r="AA1118" s="425"/>
      <c r="AB1118" s="425"/>
      <c r="AC1118" s="425"/>
      <c r="AD1118" s="425"/>
      <c r="AE1118" s="426"/>
      <c r="AF1118" s="424" t="s">
        <v>976</v>
      </c>
      <c r="AG1118" s="425"/>
      <c r="AH1118" s="425"/>
      <c r="AI1118" s="425"/>
      <c r="AJ1118" s="425"/>
      <c r="AK1118" s="425"/>
      <c r="AL1118" s="425"/>
      <c r="AM1118" s="426"/>
      <c r="AN1118" s="424" t="s">
        <v>1103</v>
      </c>
      <c r="AO1118" s="425"/>
      <c r="AP1118" s="425"/>
      <c r="AR1118" s="469"/>
      <c r="AS1118" s="469"/>
      <c r="AT1118" s="469"/>
      <c r="AU1118" s="469"/>
      <c r="AV1118" s="469"/>
      <c r="AW1118" s="469"/>
      <c r="AX1118" s="469"/>
      <c r="AY1118" s="469"/>
      <c r="AZ1118" s="469"/>
      <c r="BA1118" s="469"/>
      <c r="BB1118" s="469"/>
      <c r="BC1118" s="469"/>
      <c r="BD1118" s="469"/>
      <c r="BE1118" s="469"/>
      <c r="BF1118" s="469"/>
      <c r="BG1118" s="469"/>
      <c r="BH1118" s="469"/>
      <c r="BI1118" s="469"/>
      <c r="BJ1118" s="469"/>
      <c r="BK1118" s="469"/>
      <c r="BL1118" s="469"/>
      <c r="BM1118" s="469"/>
      <c r="BN1118" s="469"/>
      <c r="BO1118" s="469"/>
      <c r="BP1118" s="469"/>
      <c r="BQ1118" s="469"/>
      <c r="BR1118" s="469"/>
      <c r="BS1118" s="469"/>
      <c r="BT1118" s="469"/>
      <c r="BU1118" s="469"/>
      <c r="BV1118" s="469"/>
      <c r="BW1118" s="469"/>
      <c r="BX1118" s="469"/>
      <c r="BY1118" s="469"/>
      <c r="BZ1118" s="469"/>
      <c r="CA1118" s="469"/>
      <c r="CB1118" s="469"/>
      <c r="CC1118" s="469"/>
      <c r="CD1118" s="469"/>
      <c r="CE1118" s="469"/>
      <c r="CF1118" s="469"/>
      <c r="CG1118" s="469"/>
      <c r="CH1118" s="469"/>
      <c r="CI1118" s="469"/>
      <c r="CJ1118" s="469"/>
    </row>
    <row r="1119" spans="4:88" ht="14.25" customHeight="1" x14ac:dyDescent="0.35">
      <c r="D1119" s="424" t="s">
        <v>1099</v>
      </c>
      <c r="E1119" s="425"/>
      <c r="F1119" s="425"/>
      <c r="G1119" s="425"/>
      <c r="H1119" s="425"/>
      <c r="I1119" s="425"/>
      <c r="J1119" s="425"/>
      <c r="K1119" s="425"/>
      <c r="L1119" s="425"/>
      <c r="M1119" s="425"/>
      <c r="N1119" s="425"/>
      <c r="O1119" s="425"/>
      <c r="P1119" s="425"/>
      <c r="Q1119" s="425"/>
      <c r="R1119" s="425"/>
      <c r="S1119" s="425"/>
      <c r="T1119" s="425"/>
      <c r="U1119" s="425"/>
      <c r="V1119" s="425"/>
      <c r="W1119" s="425"/>
      <c r="X1119" s="425"/>
      <c r="Y1119" s="426"/>
      <c r="Z1119" s="424" t="s">
        <v>976</v>
      </c>
      <c r="AA1119" s="425"/>
      <c r="AB1119" s="425"/>
      <c r="AC1119" s="425"/>
      <c r="AD1119" s="425"/>
      <c r="AE1119" s="426"/>
      <c r="AF1119" s="424"/>
      <c r="AG1119" s="425"/>
      <c r="AH1119" s="425"/>
      <c r="AI1119" s="425"/>
      <c r="AJ1119" s="425"/>
      <c r="AK1119" s="425"/>
      <c r="AL1119" s="425"/>
      <c r="AM1119" s="426"/>
      <c r="AN1119" s="424" t="s">
        <v>1033</v>
      </c>
      <c r="AO1119" s="425"/>
      <c r="AP1119" s="425"/>
      <c r="AR1119" s="469"/>
      <c r="AS1119" s="469"/>
      <c r="AT1119" s="469"/>
      <c r="AU1119" s="469"/>
      <c r="AV1119" s="469"/>
      <c r="AW1119" s="469"/>
      <c r="AX1119" s="469"/>
      <c r="AY1119" s="469"/>
      <c r="AZ1119" s="469"/>
      <c r="BA1119" s="469"/>
      <c r="BB1119" s="469"/>
      <c r="BC1119" s="469"/>
      <c r="BD1119" s="469"/>
      <c r="BE1119" s="469"/>
      <c r="BF1119" s="469"/>
      <c r="BG1119" s="469"/>
      <c r="BH1119" s="469"/>
      <c r="BI1119" s="469"/>
      <c r="BJ1119" s="469"/>
      <c r="BK1119" s="469"/>
      <c r="BL1119" s="469"/>
      <c r="BM1119" s="469"/>
      <c r="BN1119" s="469"/>
      <c r="BO1119" s="469"/>
      <c r="BP1119" s="469"/>
      <c r="BQ1119" s="469"/>
      <c r="BR1119" s="469"/>
      <c r="BS1119" s="469"/>
      <c r="BT1119" s="469"/>
      <c r="BU1119" s="469"/>
      <c r="BV1119" s="469"/>
      <c r="BW1119" s="469"/>
      <c r="BX1119" s="469"/>
      <c r="BY1119" s="469"/>
      <c r="BZ1119" s="469"/>
      <c r="CA1119" s="469"/>
      <c r="CB1119" s="469"/>
      <c r="CC1119" s="469"/>
      <c r="CD1119" s="469"/>
      <c r="CE1119" s="469"/>
      <c r="CF1119" s="469"/>
      <c r="CG1119" s="469"/>
      <c r="CH1119" s="469"/>
      <c r="CI1119" s="469"/>
      <c r="CJ1119" s="469"/>
    </row>
    <row r="1120" spans="4:88" ht="14.25" customHeight="1" x14ac:dyDescent="0.35">
      <c r="D1120" s="424" t="s">
        <v>1100</v>
      </c>
      <c r="E1120" s="425"/>
      <c r="F1120" s="425"/>
      <c r="G1120" s="425"/>
      <c r="H1120" s="425"/>
      <c r="I1120" s="425"/>
      <c r="J1120" s="425"/>
      <c r="K1120" s="425"/>
      <c r="L1120" s="425"/>
      <c r="M1120" s="425"/>
      <c r="N1120" s="425"/>
      <c r="O1120" s="425"/>
      <c r="P1120" s="425"/>
      <c r="Q1120" s="425"/>
      <c r="R1120" s="425"/>
      <c r="S1120" s="425"/>
      <c r="T1120" s="425"/>
      <c r="U1120" s="425"/>
      <c r="V1120" s="425"/>
      <c r="W1120" s="425"/>
      <c r="X1120" s="425"/>
      <c r="Y1120" s="426"/>
      <c r="Z1120" s="424" t="s">
        <v>976</v>
      </c>
      <c r="AA1120" s="425"/>
      <c r="AB1120" s="425"/>
      <c r="AC1120" s="425"/>
      <c r="AD1120" s="425"/>
      <c r="AE1120" s="426"/>
      <c r="AF1120" s="424"/>
      <c r="AG1120" s="425"/>
      <c r="AH1120" s="425"/>
      <c r="AI1120" s="425"/>
      <c r="AJ1120" s="425"/>
      <c r="AK1120" s="425"/>
      <c r="AL1120" s="425"/>
      <c r="AM1120" s="426"/>
      <c r="AN1120" s="424" t="s">
        <v>1103</v>
      </c>
      <c r="AO1120" s="425"/>
      <c r="AP1120" s="425"/>
      <c r="AR1120" s="469"/>
      <c r="AS1120" s="469"/>
      <c r="AT1120" s="469"/>
      <c r="AU1120" s="469"/>
      <c r="AV1120" s="469"/>
      <c r="AW1120" s="469"/>
      <c r="AX1120" s="469"/>
      <c r="AY1120" s="469"/>
      <c r="AZ1120" s="469"/>
      <c r="BA1120" s="469"/>
      <c r="BB1120" s="469"/>
      <c r="BC1120" s="469"/>
      <c r="BD1120" s="469"/>
      <c r="BE1120" s="469"/>
      <c r="BF1120" s="469"/>
      <c r="BG1120" s="469"/>
      <c r="BH1120" s="469"/>
      <c r="BI1120" s="469"/>
      <c r="BJ1120" s="469"/>
      <c r="BK1120" s="469"/>
      <c r="BL1120" s="469"/>
      <c r="BM1120" s="469"/>
      <c r="BN1120" s="469"/>
      <c r="BO1120" s="469"/>
      <c r="BP1120" s="469"/>
      <c r="BQ1120" s="469"/>
      <c r="BR1120" s="469"/>
      <c r="BS1120" s="469"/>
      <c r="BT1120" s="469"/>
      <c r="BU1120" s="469"/>
      <c r="BV1120" s="469"/>
      <c r="BW1120" s="469"/>
      <c r="BX1120" s="469"/>
      <c r="BY1120" s="469"/>
      <c r="BZ1120" s="469"/>
      <c r="CA1120" s="469"/>
      <c r="CB1120" s="469"/>
      <c r="CC1120" s="469"/>
      <c r="CD1120" s="469"/>
      <c r="CE1120" s="469"/>
      <c r="CF1120" s="469"/>
      <c r="CG1120" s="469"/>
      <c r="CH1120" s="469"/>
      <c r="CI1120" s="469"/>
      <c r="CJ1120" s="469"/>
    </row>
    <row r="1121" spans="4:89" ht="14.25" customHeight="1" x14ac:dyDescent="0.35">
      <c r="D1121" s="424" t="s">
        <v>1101</v>
      </c>
      <c r="E1121" s="425"/>
      <c r="F1121" s="425"/>
      <c r="G1121" s="425"/>
      <c r="H1121" s="425"/>
      <c r="I1121" s="425"/>
      <c r="J1121" s="425"/>
      <c r="K1121" s="425"/>
      <c r="L1121" s="425"/>
      <c r="M1121" s="425"/>
      <c r="N1121" s="425"/>
      <c r="O1121" s="425"/>
      <c r="P1121" s="425"/>
      <c r="Q1121" s="425"/>
      <c r="R1121" s="425"/>
      <c r="S1121" s="425"/>
      <c r="T1121" s="425"/>
      <c r="U1121" s="425"/>
      <c r="V1121" s="425"/>
      <c r="W1121" s="425"/>
      <c r="X1121" s="425"/>
      <c r="Y1121" s="426"/>
      <c r="Z1121" s="424" t="s">
        <v>976</v>
      </c>
      <c r="AA1121" s="425"/>
      <c r="AB1121" s="425"/>
      <c r="AC1121" s="425"/>
      <c r="AD1121" s="425"/>
      <c r="AE1121" s="426"/>
      <c r="AF1121" s="424"/>
      <c r="AG1121" s="425"/>
      <c r="AH1121" s="425"/>
      <c r="AI1121" s="425"/>
      <c r="AJ1121" s="425"/>
      <c r="AK1121" s="425"/>
      <c r="AL1121" s="425"/>
      <c r="AM1121" s="426"/>
      <c r="AN1121" s="424" t="s">
        <v>1103</v>
      </c>
      <c r="AO1121" s="425"/>
      <c r="AP1121" s="425"/>
      <c r="AR1121" s="469"/>
      <c r="AS1121" s="469"/>
      <c r="AT1121" s="469"/>
      <c r="AU1121" s="469"/>
      <c r="AV1121" s="469"/>
      <c r="AW1121" s="469"/>
      <c r="AX1121" s="469"/>
      <c r="AY1121" s="469"/>
      <c r="AZ1121" s="469"/>
      <c r="BA1121" s="469"/>
      <c r="BB1121" s="469"/>
      <c r="BC1121" s="469"/>
      <c r="BD1121" s="469"/>
      <c r="BE1121" s="469"/>
      <c r="BF1121" s="469"/>
      <c r="BG1121" s="469"/>
      <c r="BH1121" s="469"/>
      <c r="BI1121" s="469"/>
      <c r="BJ1121" s="469"/>
      <c r="BK1121" s="469"/>
      <c r="BL1121" s="469"/>
      <c r="BM1121" s="469"/>
      <c r="BN1121" s="469"/>
      <c r="BO1121" s="469"/>
      <c r="BP1121" s="469"/>
      <c r="BQ1121" s="469"/>
      <c r="BR1121" s="469"/>
      <c r="BS1121" s="469"/>
      <c r="BT1121" s="469"/>
      <c r="BU1121" s="469"/>
      <c r="BV1121" s="469"/>
      <c r="BW1121" s="469"/>
      <c r="BX1121" s="469"/>
      <c r="BY1121" s="469"/>
      <c r="BZ1121" s="469"/>
      <c r="CA1121" s="469"/>
      <c r="CB1121" s="469"/>
      <c r="CC1121" s="469"/>
      <c r="CD1121" s="469"/>
      <c r="CE1121" s="469"/>
      <c r="CF1121" s="469"/>
      <c r="CG1121" s="469"/>
      <c r="CH1121" s="469"/>
      <c r="CI1121" s="469"/>
      <c r="CJ1121" s="469"/>
    </row>
    <row r="1122" spans="4:89" ht="14.25" customHeight="1" x14ac:dyDescent="0.35">
      <c r="D1122" s="424" t="s">
        <v>1102</v>
      </c>
      <c r="E1122" s="425"/>
      <c r="F1122" s="425"/>
      <c r="G1122" s="425"/>
      <c r="H1122" s="425"/>
      <c r="I1122" s="425"/>
      <c r="J1122" s="425"/>
      <c r="K1122" s="425"/>
      <c r="L1122" s="425"/>
      <c r="M1122" s="425"/>
      <c r="N1122" s="425"/>
      <c r="O1122" s="425"/>
      <c r="P1122" s="425"/>
      <c r="Q1122" s="425"/>
      <c r="R1122" s="425"/>
      <c r="S1122" s="425"/>
      <c r="T1122" s="425"/>
      <c r="U1122" s="425"/>
      <c r="V1122" s="425"/>
      <c r="W1122" s="425"/>
      <c r="X1122" s="425"/>
      <c r="Y1122" s="426"/>
      <c r="Z1122" s="424" t="s">
        <v>976</v>
      </c>
      <c r="AA1122" s="425"/>
      <c r="AB1122" s="425"/>
      <c r="AC1122" s="425"/>
      <c r="AD1122" s="425"/>
      <c r="AE1122" s="426"/>
      <c r="AF1122" s="424"/>
      <c r="AG1122" s="425"/>
      <c r="AH1122" s="425"/>
      <c r="AI1122" s="425"/>
      <c r="AJ1122" s="425"/>
      <c r="AK1122" s="425"/>
      <c r="AL1122" s="425"/>
      <c r="AM1122" s="426"/>
      <c r="AN1122" s="424" t="s">
        <v>1104</v>
      </c>
      <c r="AO1122" s="425"/>
      <c r="AP1122" s="425"/>
      <c r="AR1122" s="469"/>
      <c r="AS1122" s="469"/>
      <c r="AT1122" s="469"/>
      <c r="AU1122" s="469"/>
      <c r="AV1122" s="469"/>
      <c r="AW1122" s="469"/>
      <c r="AX1122" s="469"/>
      <c r="AY1122" s="469"/>
      <c r="AZ1122" s="469"/>
      <c r="BA1122" s="469"/>
      <c r="BB1122" s="469"/>
      <c r="BC1122" s="469"/>
      <c r="BD1122" s="469"/>
      <c r="BE1122" s="469"/>
      <c r="BF1122" s="469"/>
      <c r="BG1122" s="469"/>
      <c r="BH1122" s="469"/>
      <c r="BI1122" s="469"/>
      <c r="BJ1122" s="469"/>
      <c r="BK1122" s="469"/>
      <c r="BL1122" s="469"/>
      <c r="BM1122" s="469"/>
      <c r="BN1122" s="469"/>
      <c r="BO1122" s="469"/>
      <c r="BP1122" s="469"/>
      <c r="BQ1122" s="469"/>
      <c r="BR1122" s="469"/>
      <c r="BS1122" s="469"/>
      <c r="BT1122" s="469"/>
      <c r="BU1122" s="469"/>
      <c r="BV1122" s="469"/>
      <c r="BW1122" s="469"/>
      <c r="BX1122" s="469"/>
      <c r="BY1122" s="469"/>
      <c r="BZ1122" s="469"/>
      <c r="CA1122" s="469"/>
      <c r="CB1122" s="469"/>
      <c r="CC1122" s="469"/>
      <c r="CD1122" s="469"/>
      <c r="CE1122" s="469"/>
      <c r="CF1122" s="469"/>
      <c r="CG1122" s="469"/>
      <c r="CH1122" s="469"/>
      <c r="CI1122" s="469"/>
      <c r="CJ1122" s="469"/>
    </row>
    <row r="1123" spans="4:89" ht="14.25" customHeight="1" x14ac:dyDescent="0.35">
      <c r="D1123" s="279"/>
      <c r="E1123" s="280"/>
      <c r="F1123" s="280"/>
      <c r="G1123" s="280"/>
      <c r="H1123" s="280"/>
      <c r="I1123" s="280"/>
      <c r="J1123" s="280"/>
      <c r="K1123" s="280"/>
      <c r="L1123" s="280"/>
      <c r="M1123" s="280"/>
      <c r="N1123" s="280"/>
      <c r="O1123" s="280"/>
      <c r="P1123" s="280"/>
      <c r="Q1123" s="280"/>
      <c r="R1123" s="280"/>
      <c r="S1123" s="280"/>
      <c r="T1123" s="280"/>
      <c r="U1123" s="280"/>
      <c r="V1123" s="280"/>
      <c r="W1123" s="280"/>
      <c r="X1123" s="280"/>
      <c r="Y1123" s="281"/>
      <c r="Z1123" s="424"/>
      <c r="AA1123" s="425"/>
      <c r="AB1123" s="425"/>
      <c r="AC1123" s="425"/>
      <c r="AD1123" s="425"/>
      <c r="AE1123" s="426"/>
      <c r="AF1123" s="424"/>
      <c r="AG1123" s="425"/>
      <c r="AH1123" s="425"/>
      <c r="AI1123" s="425"/>
      <c r="AJ1123" s="425"/>
      <c r="AK1123" s="425"/>
      <c r="AL1123" s="425"/>
      <c r="AM1123" s="426"/>
      <c r="AN1123" s="424"/>
      <c r="AO1123" s="425"/>
      <c r="AP1123" s="425"/>
      <c r="AR1123" s="778"/>
      <c r="AS1123" s="778"/>
      <c r="AT1123" s="778"/>
      <c r="AU1123" s="778"/>
      <c r="AV1123" s="778"/>
      <c r="AW1123" s="778"/>
      <c r="AX1123" s="778"/>
      <c r="AY1123" s="778"/>
      <c r="AZ1123" s="778"/>
      <c r="BA1123" s="778"/>
      <c r="BB1123" s="778"/>
      <c r="BC1123" s="778"/>
      <c r="BD1123" s="778"/>
      <c r="BE1123" s="778"/>
      <c r="BF1123" s="778"/>
      <c r="BG1123" s="778"/>
      <c r="BH1123" s="778"/>
      <c r="BI1123" s="778"/>
      <c r="BJ1123" s="778"/>
      <c r="BK1123" s="778"/>
      <c r="BL1123" s="778"/>
      <c r="BM1123" s="778"/>
      <c r="BN1123" s="469"/>
      <c r="BO1123" s="469"/>
      <c r="BP1123" s="469"/>
      <c r="BQ1123" s="469"/>
      <c r="BR1123" s="469"/>
      <c r="BS1123" s="469"/>
      <c r="BT1123" s="469"/>
      <c r="BU1123" s="469"/>
      <c r="BV1123" s="469"/>
      <c r="BW1123" s="469"/>
      <c r="BX1123" s="469"/>
      <c r="BY1123" s="469"/>
      <c r="BZ1123" s="469"/>
      <c r="CA1123" s="469"/>
      <c r="CB1123" s="469"/>
      <c r="CC1123" s="469"/>
      <c r="CD1123" s="469"/>
      <c r="CE1123" s="469"/>
      <c r="CF1123" s="469"/>
      <c r="CG1123" s="469"/>
      <c r="CH1123" s="469"/>
      <c r="CI1123" s="469"/>
      <c r="CJ1123" s="469"/>
    </row>
    <row r="1124" spans="4:89" ht="14.25" customHeight="1" x14ac:dyDescent="0.35">
      <c r="D1124" s="95" t="s">
        <v>496</v>
      </c>
      <c r="E1124" s="95"/>
      <c r="F1124" s="95"/>
      <c r="G1124" s="95"/>
      <c r="H1124" s="95"/>
      <c r="I1124" s="95"/>
      <c r="J1124" s="95"/>
      <c r="K1124" s="95"/>
      <c r="L1124" s="95"/>
      <c r="M1124" s="95"/>
      <c r="N1124" s="95"/>
      <c r="O1124" s="95"/>
      <c r="P1124" s="95"/>
      <c r="Q1124" s="95"/>
      <c r="R1124" s="95"/>
      <c r="S1124" s="95"/>
      <c r="T1124" s="95"/>
      <c r="U1124" s="95"/>
      <c r="V1124" s="95"/>
      <c r="W1124" s="95"/>
      <c r="X1124" s="95"/>
      <c r="Y1124" s="95"/>
      <c r="Z1124" s="95"/>
      <c r="AA1124" s="95"/>
      <c r="AB1124" s="95"/>
      <c r="AC1124" s="95"/>
      <c r="AD1124" s="95"/>
      <c r="AE1124" s="95"/>
      <c r="AF1124" s="95"/>
      <c r="AG1124" s="95"/>
      <c r="AH1124" s="95"/>
      <c r="AI1124" s="95"/>
      <c r="AJ1124" s="95"/>
      <c r="AK1124" s="95"/>
      <c r="AL1124" s="95"/>
      <c r="AM1124" s="95"/>
      <c r="AN1124" s="95"/>
      <c r="AO1124" s="95"/>
      <c r="AP1124" s="95"/>
      <c r="AR1124" s="592" t="s">
        <v>505</v>
      </c>
      <c r="AS1124" s="592"/>
      <c r="AT1124" s="592"/>
      <c r="AU1124" s="592"/>
      <c r="AV1124" s="592"/>
      <c r="AW1124" s="592"/>
      <c r="AX1124" s="592"/>
      <c r="AY1124" s="592"/>
      <c r="AZ1124" s="592"/>
      <c r="BA1124" s="592"/>
      <c r="BB1124" s="592"/>
      <c r="BC1124" s="592"/>
      <c r="BD1124" s="592"/>
      <c r="BE1124" s="592"/>
      <c r="BF1124" s="592"/>
      <c r="BG1124" s="592"/>
      <c r="BH1124" s="592"/>
      <c r="BI1124" s="592"/>
      <c r="BJ1124" s="592"/>
      <c r="BK1124" s="592"/>
      <c r="BL1124" s="592"/>
      <c r="BM1124" s="592"/>
      <c r="BN1124" s="64"/>
      <c r="BO1124" s="64"/>
      <c r="BP1124" s="64"/>
      <c r="BQ1124" s="64"/>
      <c r="BR1124" s="64"/>
      <c r="BS1124" s="64"/>
      <c r="BT1124" s="64"/>
      <c r="BU1124" s="64"/>
      <c r="BV1124" s="64"/>
      <c r="BW1124" s="64"/>
      <c r="BX1124" s="64"/>
      <c r="BY1124" s="64"/>
      <c r="BZ1124" s="64"/>
      <c r="CA1124" s="64"/>
      <c r="CB1124" s="64"/>
      <c r="CC1124" s="64"/>
      <c r="CD1124" s="64"/>
      <c r="CE1124" s="64"/>
      <c r="CF1124" s="64"/>
      <c r="CG1124" s="64"/>
      <c r="CH1124" s="64"/>
      <c r="CI1124" s="64"/>
      <c r="CJ1124" s="64"/>
    </row>
    <row r="1125" spans="4:89" ht="14.25" customHeight="1" x14ac:dyDescent="0.35">
      <c r="AR1125" s="65"/>
      <c r="AS1125" s="65"/>
      <c r="AT1125" s="65"/>
      <c r="AU1125" s="65"/>
      <c r="AV1125" s="65"/>
      <c r="AW1125" s="65"/>
      <c r="AX1125" s="65"/>
      <c r="AY1125" s="65"/>
      <c r="AZ1125" s="65"/>
      <c r="BA1125" s="65"/>
      <c r="BB1125" s="65"/>
      <c r="BC1125" s="65"/>
      <c r="BD1125" s="65"/>
      <c r="BE1125" s="65"/>
      <c r="BF1125" s="65"/>
      <c r="BG1125" s="65"/>
      <c r="BH1125" s="65"/>
      <c r="BI1125" s="65"/>
      <c r="BJ1125" s="65"/>
      <c r="BK1125" s="65"/>
      <c r="BL1125" s="65"/>
      <c r="BM1125" s="65"/>
      <c r="BN1125" s="65"/>
      <c r="BO1125" s="65"/>
      <c r="BP1125" s="65"/>
      <c r="BQ1125" s="65"/>
      <c r="BR1125" s="65"/>
      <c r="BS1125" s="65"/>
      <c r="BT1125" s="65"/>
      <c r="BU1125" s="65"/>
      <c r="BV1125" s="65"/>
      <c r="BW1125" s="65"/>
      <c r="BX1125" s="65"/>
      <c r="BY1125" s="65"/>
      <c r="BZ1125" s="65"/>
      <c r="CA1125" s="65"/>
      <c r="CB1125" s="65"/>
      <c r="CC1125" s="65"/>
      <c r="CD1125" s="65"/>
      <c r="CE1125" s="65"/>
      <c r="CF1125" s="65"/>
      <c r="CG1125" s="65"/>
      <c r="CH1125" s="65"/>
      <c r="CI1125" s="65"/>
      <c r="CJ1125" s="65"/>
    </row>
    <row r="1126" spans="4:89" ht="14.25" customHeight="1" x14ac:dyDescent="0.35">
      <c r="D1126" s="290" t="s">
        <v>498</v>
      </c>
      <c r="E1126" s="290"/>
      <c r="F1126" s="290"/>
      <c r="G1126" s="290"/>
      <c r="H1126" s="290"/>
      <c r="I1126" s="290"/>
      <c r="J1126" s="290"/>
      <c r="K1126" s="290"/>
      <c r="L1126" s="290"/>
      <c r="M1126" s="290"/>
      <c r="N1126" s="290"/>
      <c r="O1126" s="290"/>
      <c r="P1126" s="290"/>
      <c r="Q1126" s="290"/>
      <c r="R1126" s="290"/>
      <c r="S1126" s="290"/>
      <c r="T1126" s="290"/>
      <c r="U1126" s="90"/>
      <c r="V1126" s="90"/>
      <c r="W1126" s="90"/>
      <c r="X1126" s="90"/>
      <c r="Y1126" s="90"/>
      <c r="Z1126" s="90"/>
      <c r="AA1126" s="90"/>
      <c r="AB1126" s="90"/>
      <c r="AC1126" s="90"/>
      <c r="AD1126" s="90"/>
      <c r="AE1126" s="90"/>
      <c r="AF1126" s="90"/>
      <c r="AG1126" s="90"/>
      <c r="AH1126" s="90"/>
      <c r="AI1126" s="90"/>
      <c r="AJ1126" s="90"/>
      <c r="AK1126" s="90"/>
      <c r="AL1126" s="90"/>
      <c r="AM1126" s="90"/>
      <c r="AN1126" s="90"/>
      <c r="AO1126" s="90"/>
      <c r="AP1126" s="90"/>
      <c r="AR1126" s="530" t="s">
        <v>504</v>
      </c>
      <c r="AS1126" s="530"/>
      <c r="AT1126" s="530"/>
      <c r="AU1126" s="530"/>
      <c r="AV1126" s="530"/>
      <c r="AW1126" s="530"/>
      <c r="AX1126" s="530"/>
      <c r="AY1126" s="530"/>
      <c r="AZ1126" s="530"/>
      <c r="BA1126" s="530"/>
      <c r="BB1126" s="530"/>
      <c r="BC1126" s="530"/>
      <c r="BD1126" s="530"/>
      <c r="BE1126" s="530"/>
      <c r="BF1126" s="530"/>
      <c r="BG1126" s="530"/>
      <c r="BH1126" s="530"/>
      <c r="BI1126" s="530"/>
      <c r="BJ1126" s="530"/>
      <c r="BK1126" s="530"/>
      <c r="BL1126" s="530"/>
      <c r="BM1126" s="530"/>
      <c r="BN1126" s="530"/>
      <c r="BO1126" s="530"/>
      <c r="BP1126" s="530"/>
      <c r="BQ1126" s="530"/>
      <c r="BR1126" s="530"/>
      <c r="BS1126" s="530"/>
      <c r="BT1126" s="530"/>
      <c r="BU1126" s="530"/>
      <c r="BV1126" s="530"/>
      <c r="BW1126" s="530"/>
      <c r="BX1126" s="530"/>
      <c r="BY1126" s="530"/>
      <c r="BZ1126" s="530"/>
      <c r="CA1126" s="530"/>
      <c r="CB1126" s="530"/>
      <c r="CC1126" s="530"/>
      <c r="CD1126" s="530"/>
      <c r="CE1126" s="530"/>
      <c r="CF1126" s="530"/>
      <c r="CG1126" s="530"/>
      <c r="CH1126" s="530"/>
      <c r="CI1126" s="530"/>
      <c r="CJ1126" s="530"/>
    </row>
    <row r="1127" spans="4:89" ht="14.25" customHeight="1" x14ac:dyDescent="0.35">
      <c r="D1127" s="93"/>
      <c r="E1127" s="93"/>
      <c r="F1127" s="93"/>
      <c r="G1127" s="93"/>
      <c r="H1127" s="93"/>
      <c r="I1127" s="93"/>
      <c r="J1127" s="93"/>
      <c r="K1127" s="93"/>
      <c r="L1127" s="93"/>
      <c r="M1127" s="93"/>
      <c r="N1127" s="93"/>
      <c r="O1127" s="93"/>
      <c r="P1127" s="93"/>
      <c r="Q1127" s="93"/>
      <c r="R1127" s="93"/>
      <c r="S1127" s="93"/>
      <c r="T1127" s="93"/>
      <c r="U1127" s="93"/>
      <c r="V1127" s="93"/>
      <c r="W1127" s="93"/>
      <c r="X1127" s="93"/>
      <c r="Y1127" s="93"/>
      <c r="Z1127" s="93"/>
      <c r="AA1127" s="93"/>
      <c r="AB1127" s="93"/>
      <c r="AC1127" s="93"/>
      <c r="AD1127" s="93"/>
      <c r="AE1127" s="93"/>
      <c r="AF1127" s="93"/>
      <c r="AG1127" s="93"/>
      <c r="AH1127" s="93"/>
      <c r="AI1127" s="93"/>
      <c r="AJ1127" s="93"/>
      <c r="AK1127" s="93"/>
      <c r="AL1127" s="93"/>
      <c r="AM1127" s="93"/>
      <c r="AN1127" s="93"/>
      <c r="AO1127" s="93"/>
      <c r="AP1127" s="93"/>
      <c r="AR1127" s="531"/>
      <c r="AS1127" s="531"/>
      <c r="AT1127" s="531"/>
      <c r="AU1127" s="531"/>
      <c r="AV1127" s="531"/>
      <c r="AW1127" s="531"/>
      <c r="AX1127" s="531"/>
      <c r="AY1127" s="531"/>
      <c r="AZ1127" s="531"/>
      <c r="BA1127" s="531"/>
      <c r="BB1127" s="531"/>
      <c r="BC1127" s="531"/>
      <c r="BD1127" s="531"/>
      <c r="BE1127" s="531"/>
      <c r="BF1127" s="531"/>
      <c r="BG1127" s="531"/>
      <c r="BH1127" s="531"/>
      <c r="BI1127" s="531"/>
      <c r="BJ1127" s="531"/>
      <c r="BK1127" s="531"/>
      <c r="BL1127" s="531"/>
      <c r="BM1127" s="531"/>
      <c r="BN1127" s="531"/>
      <c r="BO1127" s="531"/>
      <c r="BP1127" s="531"/>
      <c r="BQ1127" s="531"/>
      <c r="BR1127" s="531"/>
      <c r="BS1127" s="531"/>
      <c r="BT1127" s="531"/>
      <c r="BU1127" s="531"/>
      <c r="BV1127" s="531"/>
      <c r="BW1127" s="531"/>
      <c r="BX1127" s="531"/>
      <c r="BY1127" s="531"/>
      <c r="BZ1127" s="531"/>
      <c r="CA1127" s="531"/>
      <c r="CB1127" s="531"/>
      <c r="CC1127" s="531"/>
      <c r="CD1127" s="531"/>
      <c r="CE1127" s="531"/>
      <c r="CF1127" s="531"/>
      <c r="CG1127" s="531"/>
      <c r="CH1127" s="531"/>
      <c r="CI1127" s="531"/>
      <c r="CJ1127" s="531"/>
    </row>
    <row r="1128" spans="4:89" ht="14.25" customHeight="1" x14ac:dyDescent="0.35">
      <c r="D1128" s="418" t="s">
        <v>499</v>
      </c>
      <c r="E1128" s="419"/>
      <c r="F1128" s="419"/>
      <c r="G1128" s="419"/>
      <c r="H1128" s="419"/>
      <c r="I1128" s="419"/>
      <c r="J1128" s="419"/>
      <c r="K1128" s="419"/>
      <c r="L1128" s="419"/>
      <c r="M1128" s="419"/>
      <c r="N1128" s="419"/>
      <c r="O1128" s="419"/>
      <c r="P1128" s="419"/>
      <c r="Q1128" s="419"/>
      <c r="R1128" s="419"/>
      <c r="S1128" s="419"/>
      <c r="T1128" s="419"/>
      <c r="U1128" s="419"/>
      <c r="V1128" s="419"/>
      <c r="W1128" s="419"/>
      <c r="X1128" s="419"/>
      <c r="Y1128" s="420"/>
      <c r="Z1128" s="418" t="s">
        <v>501</v>
      </c>
      <c r="AA1128" s="419"/>
      <c r="AB1128" s="419"/>
      <c r="AC1128" s="419"/>
      <c r="AD1128" s="419"/>
      <c r="AE1128" s="420"/>
      <c r="AF1128" s="566" t="s">
        <v>41</v>
      </c>
      <c r="AG1128" s="567"/>
      <c r="AH1128" s="567"/>
      <c r="AI1128" s="567"/>
      <c r="AJ1128" s="567"/>
      <c r="AK1128" s="567"/>
      <c r="AL1128" s="567"/>
      <c r="AM1128" s="567"/>
      <c r="AN1128" s="567"/>
      <c r="AO1128" s="567"/>
      <c r="AP1128" s="567"/>
      <c r="AR1128" s="418" t="s">
        <v>20</v>
      </c>
      <c r="AS1128" s="419"/>
      <c r="AT1128" s="419"/>
      <c r="AU1128" s="419"/>
      <c r="AV1128" s="419"/>
      <c r="AW1128" s="419"/>
      <c r="AX1128" s="419"/>
      <c r="AY1128" s="419"/>
      <c r="AZ1128" s="419"/>
      <c r="BA1128" s="419"/>
      <c r="BB1128" s="419"/>
      <c r="BC1128" s="419"/>
      <c r="BD1128" s="419"/>
      <c r="BE1128" s="419"/>
      <c r="BF1128" s="419"/>
      <c r="BG1128" s="419"/>
      <c r="BH1128" s="419"/>
      <c r="BI1128" s="419"/>
      <c r="BJ1128" s="419"/>
      <c r="BK1128" s="419"/>
      <c r="BL1128" s="419"/>
      <c r="BM1128" s="419"/>
      <c r="BN1128" s="476" t="s">
        <v>502</v>
      </c>
      <c r="BO1128" s="476"/>
      <c r="BP1128" s="476"/>
      <c r="BQ1128" s="476"/>
      <c r="BR1128" s="476"/>
      <c r="BS1128" s="476"/>
      <c r="BT1128" s="476" t="s">
        <v>503</v>
      </c>
      <c r="BU1128" s="476"/>
      <c r="BV1128" s="476"/>
      <c r="BW1128" s="476"/>
      <c r="BX1128" s="476"/>
      <c r="BY1128" s="476"/>
      <c r="BZ1128" s="476" t="s">
        <v>41</v>
      </c>
      <c r="CA1128" s="476"/>
      <c r="CB1128" s="476"/>
      <c r="CC1128" s="476"/>
      <c r="CD1128" s="476"/>
      <c r="CE1128" s="476"/>
      <c r="CF1128" s="476"/>
      <c r="CG1128" s="476"/>
      <c r="CH1128" s="476"/>
      <c r="CI1128" s="476"/>
      <c r="CJ1128" s="476"/>
      <c r="CK1128" s="85"/>
    </row>
    <row r="1129" spans="4:89" ht="14.25" customHeight="1" x14ac:dyDescent="0.35">
      <c r="D1129" s="421"/>
      <c r="E1129" s="422"/>
      <c r="F1129" s="422"/>
      <c r="G1129" s="422"/>
      <c r="H1129" s="422"/>
      <c r="I1129" s="422"/>
      <c r="J1129" s="422"/>
      <c r="K1129" s="422"/>
      <c r="L1129" s="422"/>
      <c r="M1129" s="422"/>
      <c r="N1129" s="422"/>
      <c r="O1129" s="422"/>
      <c r="P1129" s="422"/>
      <c r="Q1129" s="422"/>
      <c r="R1129" s="422"/>
      <c r="S1129" s="422"/>
      <c r="T1129" s="422"/>
      <c r="U1129" s="422"/>
      <c r="V1129" s="422"/>
      <c r="W1129" s="422"/>
      <c r="X1129" s="422"/>
      <c r="Y1129" s="423"/>
      <c r="Z1129" s="421"/>
      <c r="AA1129" s="422"/>
      <c r="AB1129" s="422"/>
      <c r="AC1129" s="422"/>
      <c r="AD1129" s="422"/>
      <c r="AE1129" s="423"/>
      <c r="AF1129" s="566" t="s">
        <v>500</v>
      </c>
      <c r="AG1129" s="567"/>
      <c r="AH1129" s="567"/>
      <c r="AI1129" s="567"/>
      <c r="AJ1129" s="567"/>
      <c r="AK1129" s="567"/>
      <c r="AL1129" s="567"/>
      <c r="AM1129" s="568"/>
      <c r="AN1129" s="566" t="s">
        <v>120</v>
      </c>
      <c r="AO1129" s="567"/>
      <c r="AP1129" s="567"/>
      <c r="AR1129" s="421"/>
      <c r="AS1129" s="422"/>
      <c r="AT1129" s="422"/>
      <c r="AU1129" s="422"/>
      <c r="AV1129" s="422"/>
      <c r="AW1129" s="422"/>
      <c r="AX1129" s="422"/>
      <c r="AY1129" s="422"/>
      <c r="AZ1129" s="422"/>
      <c r="BA1129" s="422"/>
      <c r="BB1129" s="422"/>
      <c r="BC1129" s="422"/>
      <c r="BD1129" s="422"/>
      <c r="BE1129" s="422"/>
      <c r="BF1129" s="422"/>
      <c r="BG1129" s="422"/>
      <c r="BH1129" s="422"/>
      <c r="BI1129" s="422"/>
      <c r="BJ1129" s="422"/>
      <c r="BK1129" s="422"/>
      <c r="BL1129" s="422"/>
      <c r="BM1129" s="422"/>
      <c r="BN1129" s="476"/>
      <c r="BO1129" s="476"/>
      <c r="BP1129" s="476"/>
      <c r="BQ1129" s="476"/>
      <c r="BR1129" s="476"/>
      <c r="BS1129" s="476"/>
      <c r="BT1129" s="476"/>
      <c r="BU1129" s="476"/>
      <c r="BV1129" s="476"/>
      <c r="BW1129" s="476"/>
      <c r="BX1129" s="476"/>
      <c r="BY1129" s="476"/>
      <c r="BZ1129" s="476" t="s">
        <v>179</v>
      </c>
      <c r="CA1129" s="476"/>
      <c r="CB1129" s="476"/>
      <c r="CC1129" s="476"/>
      <c r="CD1129" s="476"/>
      <c r="CE1129" s="476"/>
      <c r="CF1129" s="476" t="s">
        <v>120</v>
      </c>
      <c r="CG1129" s="476"/>
      <c r="CH1129" s="476"/>
      <c r="CI1129" s="476"/>
      <c r="CJ1129" s="476"/>
    </row>
    <row r="1130" spans="4:89" ht="29.25" customHeight="1" x14ac:dyDescent="0.35">
      <c r="D1130" s="424" t="s">
        <v>1108</v>
      </c>
      <c r="E1130" s="425"/>
      <c r="F1130" s="425"/>
      <c r="G1130" s="425"/>
      <c r="H1130" s="425"/>
      <c r="I1130" s="425"/>
      <c r="J1130" s="425"/>
      <c r="K1130" s="425"/>
      <c r="L1130" s="425"/>
      <c r="M1130" s="425"/>
      <c r="N1130" s="425"/>
      <c r="O1130" s="425"/>
      <c r="P1130" s="425"/>
      <c r="Q1130" s="425"/>
      <c r="R1130" s="425"/>
      <c r="S1130" s="425"/>
      <c r="T1130" s="425"/>
      <c r="U1130" s="425"/>
      <c r="V1130" s="425"/>
      <c r="W1130" s="425"/>
      <c r="X1130" s="425"/>
      <c r="Y1130" s="426"/>
      <c r="Z1130" s="424">
        <v>14</v>
      </c>
      <c r="AA1130" s="425"/>
      <c r="AB1130" s="425"/>
      <c r="AC1130" s="425"/>
      <c r="AD1130" s="425"/>
      <c r="AE1130" s="426"/>
      <c r="AF1130" s="424" t="s">
        <v>976</v>
      </c>
      <c r="AG1130" s="425"/>
      <c r="AH1130" s="425"/>
      <c r="AI1130" s="425"/>
      <c r="AJ1130" s="425"/>
      <c r="AK1130" s="425"/>
      <c r="AL1130" s="425"/>
      <c r="AM1130" s="426"/>
      <c r="AN1130" s="424"/>
      <c r="AO1130" s="425"/>
      <c r="AP1130" s="425"/>
      <c r="AR1130" s="692" t="s">
        <v>1198</v>
      </c>
      <c r="AS1130" s="693"/>
      <c r="AT1130" s="693"/>
      <c r="AU1130" s="693"/>
      <c r="AV1130" s="693"/>
      <c r="AW1130" s="693"/>
      <c r="AX1130" s="693"/>
      <c r="AY1130" s="693"/>
      <c r="AZ1130" s="693"/>
      <c r="BA1130" s="693"/>
      <c r="BB1130" s="693"/>
      <c r="BC1130" s="693"/>
      <c r="BD1130" s="693"/>
      <c r="BE1130" s="693"/>
      <c r="BF1130" s="693"/>
      <c r="BG1130" s="693"/>
      <c r="BH1130" s="693"/>
      <c r="BI1130" s="693"/>
      <c r="BJ1130" s="693"/>
      <c r="BK1130" s="693"/>
      <c r="BL1130" s="693"/>
      <c r="BM1130" s="693"/>
      <c r="BN1130" s="600" t="s">
        <v>1112</v>
      </c>
      <c r="BO1130" s="600"/>
      <c r="BP1130" s="600"/>
      <c r="BQ1130" s="600"/>
      <c r="BR1130" s="600"/>
      <c r="BS1130" s="600"/>
      <c r="BT1130" s="469">
        <v>916</v>
      </c>
      <c r="BU1130" s="469"/>
      <c r="BV1130" s="469"/>
      <c r="BW1130" s="469"/>
      <c r="BX1130" s="469"/>
      <c r="BY1130" s="469"/>
      <c r="BZ1130" s="469" t="s">
        <v>976</v>
      </c>
      <c r="CA1130" s="469"/>
      <c r="CB1130" s="469"/>
      <c r="CC1130" s="469"/>
      <c r="CD1130" s="469"/>
      <c r="CE1130" s="469"/>
      <c r="CF1130" s="469"/>
      <c r="CG1130" s="469"/>
      <c r="CH1130" s="469"/>
      <c r="CI1130" s="469"/>
      <c r="CJ1130" s="469"/>
    </row>
    <row r="1131" spans="4:89" ht="14.25" customHeight="1" x14ac:dyDescent="0.35">
      <c r="D1131" s="424" t="s">
        <v>1109</v>
      </c>
      <c r="E1131" s="425"/>
      <c r="F1131" s="425"/>
      <c r="G1131" s="425"/>
      <c r="H1131" s="425"/>
      <c r="I1131" s="425"/>
      <c r="J1131" s="425"/>
      <c r="K1131" s="425"/>
      <c r="L1131" s="425"/>
      <c r="M1131" s="425"/>
      <c r="N1131" s="425"/>
      <c r="O1131" s="425"/>
      <c r="P1131" s="425"/>
      <c r="Q1131" s="425"/>
      <c r="R1131" s="425"/>
      <c r="S1131" s="425"/>
      <c r="T1131" s="425"/>
      <c r="U1131" s="425"/>
      <c r="V1131" s="425"/>
      <c r="W1131" s="425"/>
      <c r="X1131" s="425"/>
      <c r="Y1131" s="426"/>
      <c r="Z1131" s="424">
        <v>35</v>
      </c>
      <c r="AA1131" s="425"/>
      <c r="AB1131" s="425"/>
      <c r="AC1131" s="425"/>
      <c r="AD1131" s="425"/>
      <c r="AE1131" s="426"/>
      <c r="AF1131" s="424" t="s">
        <v>976</v>
      </c>
      <c r="AG1131" s="425"/>
      <c r="AH1131" s="425"/>
      <c r="AI1131" s="425"/>
      <c r="AJ1131" s="425"/>
      <c r="AK1131" s="425"/>
      <c r="AL1131" s="425"/>
      <c r="AM1131" s="426"/>
      <c r="AN1131" s="424"/>
      <c r="AO1131" s="425"/>
      <c r="AP1131" s="425"/>
      <c r="AR1131" s="424"/>
      <c r="AS1131" s="425"/>
      <c r="AT1131" s="425"/>
      <c r="AU1131" s="425"/>
      <c r="AV1131" s="425"/>
      <c r="AW1131" s="425"/>
      <c r="AX1131" s="425"/>
      <c r="AY1131" s="425"/>
      <c r="AZ1131" s="425"/>
      <c r="BA1131" s="425"/>
      <c r="BB1131" s="425"/>
      <c r="BC1131" s="425"/>
      <c r="BD1131" s="425"/>
      <c r="BE1131" s="425"/>
      <c r="BF1131" s="425"/>
      <c r="BG1131" s="425"/>
      <c r="BH1131" s="425"/>
      <c r="BI1131" s="425"/>
      <c r="BJ1131" s="425"/>
      <c r="BK1131" s="425"/>
      <c r="BL1131" s="425"/>
      <c r="BM1131" s="425"/>
      <c r="BN1131" s="469"/>
      <c r="BO1131" s="469"/>
      <c r="BP1131" s="469"/>
      <c r="BQ1131" s="469"/>
      <c r="BR1131" s="469"/>
      <c r="BS1131" s="469"/>
      <c r="BT1131" s="469"/>
      <c r="BU1131" s="469"/>
      <c r="BV1131" s="469"/>
      <c r="BW1131" s="469"/>
      <c r="BX1131" s="469"/>
      <c r="BY1131" s="469"/>
      <c r="BZ1131" s="469"/>
      <c r="CA1131" s="469"/>
      <c r="CB1131" s="469"/>
      <c r="CC1131" s="469"/>
      <c r="CD1131" s="469"/>
      <c r="CE1131" s="469"/>
      <c r="CF1131" s="469"/>
      <c r="CG1131" s="469"/>
      <c r="CH1131" s="469"/>
      <c r="CI1131" s="469"/>
      <c r="CJ1131" s="469"/>
    </row>
    <row r="1132" spans="4:89" ht="14.25" customHeight="1" x14ac:dyDescent="0.35">
      <c r="D1132" s="424" t="s">
        <v>1110</v>
      </c>
      <c r="E1132" s="425"/>
      <c r="F1132" s="425"/>
      <c r="G1132" s="425"/>
      <c r="H1132" s="425"/>
      <c r="I1132" s="425"/>
      <c r="J1132" s="425"/>
      <c r="K1132" s="425"/>
      <c r="L1132" s="425"/>
      <c r="M1132" s="425"/>
      <c r="N1132" s="425"/>
      <c r="O1132" s="425"/>
      <c r="P1132" s="425"/>
      <c r="Q1132" s="425"/>
      <c r="R1132" s="425"/>
      <c r="S1132" s="425"/>
      <c r="T1132" s="425"/>
      <c r="U1132" s="425"/>
      <c r="V1132" s="425"/>
      <c r="W1132" s="425"/>
      <c r="X1132" s="425"/>
      <c r="Y1132" s="426"/>
      <c r="Z1132" s="424">
        <v>26</v>
      </c>
      <c r="AA1132" s="425"/>
      <c r="AB1132" s="425"/>
      <c r="AC1132" s="425"/>
      <c r="AD1132" s="425"/>
      <c r="AE1132" s="426"/>
      <c r="AF1132" s="424" t="s">
        <v>976</v>
      </c>
      <c r="AG1132" s="425"/>
      <c r="AH1132" s="425"/>
      <c r="AI1132" s="425"/>
      <c r="AJ1132" s="425"/>
      <c r="AK1132" s="425"/>
      <c r="AL1132" s="425"/>
      <c r="AM1132" s="426"/>
      <c r="AN1132" s="424"/>
      <c r="AO1132" s="425"/>
      <c r="AP1132" s="425"/>
      <c r="AR1132" s="424"/>
      <c r="AS1132" s="425"/>
      <c r="AT1132" s="425"/>
      <c r="AU1132" s="425"/>
      <c r="AV1132" s="425"/>
      <c r="AW1132" s="425"/>
      <c r="AX1132" s="425"/>
      <c r="AY1132" s="425"/>
      <c r="AZ1132" s="425"/>
      <c r="BA1132" s="425"/>
      <c r="BB1132" s="425"/>
      <c r="BC1132" s="425"/>
      <c r="BD1132" s="425"/>
      <c r="BE1132" s="425"/>
      <c r="BF1132" s="425"/>
      <c r="BG1132" s="425"/>
      <c r="BH1132" s="425"/>
      <c r="BI1132" s="425"/>
      <c r="BJ1132" s="425"/>
      <c r="BK1132" s="425"/>
      <c r="BL1132" s="425"/>
      <c r="BM1132" s="425"/>
      <c r="BN1132" s="469"/>
      <c r="BO1132" s="469"/>
      <c r="BP1132" s="469"/>
      <c r="BQ1132" s="469"/>
      <c r="BR1132" s="469"/>
      <c r="BS1132" s="469"/>
      <c r="BT1132" s="469"/>
      <c r="BU1132" s="469"/>
      <c r="BV1132" s="469"/>
      <c r="BW1132" s="469"/>
      <c r="BX1132" s="469"/>
      <c r="BY1132" s="469"/>
      <c r="BZ1132" s="469"/>
      <c r="CA1132" s="469"/>
      <c r="CB1132" s="469"/>
      <c r="CC1132" s="469"/>
      <c r="CD1132" s="469"/>
      <c r="CE1132" s="469"/>
      <c r="CF1132" s="469"/>
      <c r="CG1132" s="469"/>
      <c r="CH1132" s="469"/>
      <c r="CI1132" s="469"/>
      <c r="CJ1132" s="469"/>
    </row>
    <row r="1133" spans="4:89" ht="14.25" customHeight="1" x14ac:dyDescent="0.35">
      <c r="D1133" s="424" t="s">
        <v>1111</v>
      </c>
      <c r="E1133" s="425"/>
      <c r="F1133" s="425"/>
      <c r="G1133" s="425"/>
      <c r="H1133" s="425"/>
      <c r="I1133" s="425"/>
      <c r="J1133" s="425"/>
      <c r="K1133" s="425"/>
      <c r="L1133" s="425"/>
      <c r="M1133" s="425"/>
      <c r="N1133" s="425"/>
      <c r="O1133" s="425"/>
      <c r="P1133" s="425"/>
      <c r="Q1133" s="425"/>
      <c r="R1133" s="425"/>
      <c r="S1133" s="425"/>
      <c r="T1133" s="425"/>
      <c r="U1133" s="425"/>
      <c r="V1133" s="425"/>
      <c r="W1133" s="425"/>
      <c r="X1133" s="425"/>
      <c r="Y1133" s="426"/>
      <c r="Z1133" s="424">
        <v>17</v>
      </c>
      <c r="AA1133" s="425"/>
      <c r="AB1133" s="425"/>
      <c r="AC1133" s="425"/>
      <c r="AD1133" s="425"/>
      <c r="AE1133" s="426"/>
      <c r="AF1133" s="424" t="s">
        <v>976</v>
      </c>
      <c r="AG1133" s="425"/>
      <c r="AH1133" s="425"/>
      <c r="AI1133" s="425"/>
      <c r="AJ1133" s="425"/>
      <c r="AK1133" s="425"/>
      <c r="AL1133" s="425"/>
      <c r="AM1133" s="426"/>
      <c r="AN1133" s="424"/>
      <c r="AO1133" s="425"/>
      <c r="AP1133" s="425"/>
      <c r="AR1133" s="424"/>
      <c r="AS1133" s="425"/>
      <c r="AT1133" s="425"/>
      <c r="AU1133" s="425"/>
      <c r="AV1133" s="425"/>
      <c r="AW1133" s="425"/>
      <c r="AX1133" s="425"/>
      <c r="AY1133" s="425"/>
      <c r="AZ1133" s="425"/>
      <c r="BA1133" s="425"/>
      <c r="BB1133" s="425"/>
      <c r="BC1133" s="425"/>
      <c r="BD1133" s="425"/>
      <c r="BE1133" s="425"/>
      <c r="BF1133" s="425"/>
      <c r="BG1133" s="425"/>
      <c r="BH1133" s="425"/>
      <c r="BI1133" s="425"/>
      <c r="BJ1133" s="425"/>
      <c r="BK1133" s="425"/>
      <c r="BL1133" s="425"/>
      <c r="BM1133" s="425"/>
      <c r="BN1133" s="469"/>
      <c r="BO1133" s="469"/>
      <c r="BP1133" s="469"/>
      <c r="BQ1133" s="469"/>
      <c r="BR1133" s="469"/>
      <c r="BS1133" s="469"/>
      <c r="BT1133" s="469"/>
      <c r="BU1133" s="469"/>
      <c r="BV1133" s="469"/>
      <c r="BW1133" s="469"/>
      <c r="BX1133" s="469"/>
      <c r="BY1133" s="469"/>
      <c r="BZ1133" s="469"/>
      <c r="CA1133" s="469"/>
      <c r="CB1133" s="469"/>
      <c r="CC1133" s="469"/>
      <c r="CD1133" s="469"/>
      <c r="CE1133" s="469"/>
      <c r="CF1133" s="469"/>
      <c r="CG1133" s="469"/>
      <c r="CH1133" s="469"/>
      <c r="CI1133" s="469"/>
      <c r="CJ1133" s="469"/>
    </row>
    <row r="1134" spans="4:89" ht="14.25" customHeight="1" x14ac:dyDescent="0.35">
      <c r="D1134" s="279"/>
      <c r="E1134" s="280"/>
      <c r="F1134" s="280"/>
      <c r="G1134" s="280"/>
      <c r="H1134" s="280"/>
      <c r="I1134" s="280"/>
      <c r="J1134" s="280"/>
      <c r="K1134" s="280"/>
      <c r="L1134" s="280"/>
      <c r="M1134" s="280"/>
      <c r="N1134" s="280"/>
      <c r="O1134" s="280"/>
      <c r="P1134" s="280"/>
      <c r="Q1134" s="280"/>
      <c r="R1134" s="280"/>
      <c r="S1134" s="280"/>
      <c r="T1134" s="280"/>
      <c r="U1134" s="280"/>
      <c r="V1134" s="280"/>
      <c r="W1134" s="280"/>
      <c r="X1134" s="280"/>
      <c r="Y1134" s="281"/>
      <c r="Z1134" s="424"/>
      <c r="AA1134" s="425"/>
      <c r="AB1134" s="425"/>
      <c r="AC1134" s="425"/>
      <c r="AD1134" s="425"/>
      <c r="AE1134" s="426"/>
      <c r="AF1134" s="424"/>
      <c r="AG1134" s="425"/>
      <c r="AH1134" s="425"/>
      <c r="AI1134" s="425"/>
      <c r="AJ1134" s="425"/>
      <c r="AK1134" s="425"/>
      <c r="AL1134" s="425"/>
      <c r="AM1134" s="426"/>
      <c r="AN1134" s="424"/>
      <c r="AO1134" s="425"/>
      <c r="AP1134" s="425"/>
      <c r="AR1134" s="424"/>
      <c r="AS1134" s="425"/>
      <c r="AT1134" s="425"/>
      <c r="AU1134" s="425"/>
      <c r="AV1134" s="425"/>
      <c r="AW1134" s="425"/>
      <c r="AX1134" s="425"/>
      <c r="AY1134" s="425"/>
      <c r="AZ1134" s="425"/>
      <c r="BA1134" s="425"/>
      <c r="BB1134" s="425"/>
      <c r="BC1134" s="425"/>
      <c r="BD1134" s="425"/>
      <c r="BE1134" s="425"/>
      <c r="BF1134" s="425"/>
      <c r="BG1134" s="425"/>
      <c r="BH1134" s="425"/>
      <c r="BI1134" s="425"/>
      <c r="BJ1134" s="425"/>
      <c r="BK1134" s="425"/>
      <c r="BL1134" s="425"/>
      <c r="BM1134" s="425"/>
      <c r="BN1134" s="469"/>
      <c r="BO1134" s="469"/>
      <c r="BP1134" s="469"/>
      <c r="BQ1134" s="469"/>
      <c r="BR1134" s="469"/>
      <c r="BS1134" s="469"/>
      <c r="BT1134" s="469"/>
      <c r="BU1134" s="469"/>
      <c r="BV1134" s="469"/>
      <c r="BW1134" s="469"/>
      <c r="BX1134" s="469"/>
      <c r="BY1134" s="469"/>
      <c r="BZ1134" s="469"/>
      <c r="CA1134" s="469"/>
      <c r="CB1134" s="469"/>
      <c r="CC1134" s="469"/>
      <c r="CD1134" s="469"/>
      <c r="CE1134" s="469"/>
      <c r="CF1134" s="469"/>
      <c r="CG1134" s="469"/>
      <c r="CH1134" s="469"/>
      <c r="CI1134" s="469"/>
      <c r="CJ1134" s="469"/>
    </row>
    <row r="1135" spans="4:89" ht="14.25" customHeight="1" x14ac:dyDescent="0.35">
      <c r="D1135" s="95" t="s">
        <v>496</v>
      </c>
      <c r="E1135" s="95"/>
      <c r="F1135" s="95"/>
      <c r="G1135" s="95"/>
      <c r="H1135" s="95"/>
      <c r="I1135" s="95"/>
      <c r="J1135" s="95"/>
      <c r="K1135" s="95"/>
      <c r="L1135" s="95"/>
      <c r="M1135" s="95"/>
      <c r="N1135" s="95"/>
      <c r="O1135" s="95"/>
      <c r="P1135" s="95"/>
      <c r="Q1135" s="95"/>
      <c r="R1135" s="95"/>
      <c r="S1135" s="95"/>
      <c r="T1135" s="95"/>
      <c r="U1135" s="95"/>
      <c r="V1135" s="95"/>
      <c r="W1135" s="95"/>
      <c r="X1135" s="95"/>
      <c r="Y1135" s="95"/>
      <c r="Z1135" s="95"/>
      <c r="AA1135" s="95"/>
      <c r="AB1135" s="95"/>
      <c r="AC1135" s="95"/>
      <c r="AD1135" s="95"/>
      <c r="AE1135" s="95"/>
      <c r="AF1135" s="95"/>
      <c r="AG1135" s="95"/>
      <c r="AH1135" s="95"/>
      <c r="AI1135" s="95"/>
      <c r="AJ1135" s="95"/>
      <c r="AK1135" s="95"/>
      <c r="AL1135" s="95"/>
      <c r="AM1135" s="95"/>
      <c r="AN1135" s="95"/>
      <c r="AO1135" s="95"/>
      <c r="AP1135" s="95"/>
      <c r="AR1135" s="529" t="s">
        <v>496</v>
      </c>
      <c r="AS1135" s="529"/>
      <c r="AT1135" s="529"/>
      <c r="AU1135" s="529"/>
      <c r="AV1135" s="529"/>
      <c r="AW1135" s="529"/>
      <c r="AX1135" s="529"/>
      <c r="AY1135" s="529"/>
      <c r="AZ1135" s="529"/>
      <c r="BA1135" s="529"/>
      <c r="BB1135" s="529"/>
      <c r="BC1135" s="529"/>
      <c r="BD1135" s="529"/>
      <c r="BE1135" s="529"/>
      <c r="BF1135" s="529"/>
      <c r="BG1135" s="529"/>
      <c r="BH1135" s="529"/>
      <c r="BI1135" s="529"/>
      <c r="BJ1135" s="529"/>
      <c r="BK1135" s="529"/>
      <c r="BL1135" s="529"/>
      <c r="BM1135" s="529"/>
      <c r="BN1135" s="591"/>
      <c r="BO1135" s="591"/>
      <c r="BP1135" s="591"/>
      <c r="BQ1135" s="591"/>
      <c r="BR1135" s="591"/>
      <c r="BS1135" s="591"/>
      <c r="BT1135" s="591"/>
      <c r="BU1135" s="591"/>
      <c r="BV1135" s="591"/>
      <c r="BW1135" s="591"/>
      <c r="BX1135" s="591"/>
      <c r="BY1135" s="591"/>
      <c r="BZ1135" s="591"/>
      <c r="CA1135" s="591"/>
      <c r="CB1135" s="591"/>
      <c r="CC1135" s="591"/>
      <c r="CD1135" s="591"/>
      <c r="CE1135" s="591"/>
      <c r="CF1135" s="591"/>
      <c r="CG1135" s="591"/>
      <c r="CH1135" s="591"/>
    </row>
    <row r="1136" spans="4:89" ht="14.25" customHeight="1" x14ac:dyDescent="0.35"/>
    <row r="1137" spans="1:98" ht="14.25" customHeight="1" x14ac:dyDescent="0.35">
      <c r="A1137" s="99"/>
      <c r="B1137" s="99"/>
      <c r="C1137" s="99"/>
      <c r="D1137" s="99"/>
      <c r="E1137" s="99"/>
      <c r="F1137" s="99"/>
      <c r="G1137" s="99"/>
      <c r="H1137" s="99"/>
      <c r="I1137" s="99"/>
      <c r="J1137" s="99"/>
      <c r="K1137" s="99"/>
      <c r="L1137" s="99"/>
      <c r="M1137" s="99"/>
      <c r="N1137" s="99"/>
      <c r="O1137" s="99"/>
      <c r="P1137" s="99"/>
      <c r="Q1137" s="99"/>
      <c r="R1137" s="99"/>
      <c r="S1137" s="99"/>
      <c r="T1137" s="99"/>
      <c r="U1137" s="99"/>
      <c r="V1137" s="99"/>
      <c r="W1137" s="99"/>
      <c r="X1137" s="99"/>
      <c r="Y1137" s="99"/>
      <c r="Z1137" s="99"/>
      <c r="AA1137" s="99"/>
      <c r="AB1137" s="99"/>
      <c r="AC1137" s="99"/>
      <c r="AD1137" s="99"/>
      <c r="AE1137" s="99"/>
      <c r="AF1137" s="99"/>
      <c r="AG1137" s="99"/>
      <c r="AH1137" s="99"/>
      <c r="AI1137" s="99"/>
      <c r="AJ1137" s="99"/>
      <c r="AK1137" s="99"/>
      <c r="AL1137" s="99"/>
      <c r="AM1137" s="99"/>
      <c r="AN1137" s="99"/>
      <c r="AO1137" s="99"/>
      <c r="AP1137" s="99"/>
      <c r="AQ1137" s="99"/>
      <c r="AR1137" s="99"/>
      <c r="AS1137" s="99"/>
      <c r="AT1137" s="99"/>
      <c r="AU1137" s="99"/>
      <c r="AV1137" s="99"/>
      <c r="AW1137" s="99"/>
      <c r="AX1137" s="99"/>
      <c r="AY1137" s="99"/>
      <c r="AZ1137" s="99"/>
      <c r="BA1137" s="99"/>
      <c r="BB1137" s="99"/>
      <c r="BC1137" s="99"/>
      <c r="BD1137" s="99"/>
      <c r="BE1137" s="99"/>
      <c r="BF1137" s="99"/>
      <c r="BG1137" s="99"/>
      <c r="BH1137" s="99"/>
      <c r="BI1137" s="99"/>
      <c r="BJ1137" s="99"/>
      <c r="BK1137" s="99"/>
      <c r="BL1137" s="99"/>
      <c r="BM1137" s="99"/>
      <c r="BN1137" s="99"/>
      <c r="BO1137" s="99"/>
      <c r="BP1137" s="99"/>
      <c r="BQ1137" s="99"/>
      <c r="BR1137" s="99"/>
      <c r="BS1137" s="99"/>
      <c r="BT1137" s="99"/>
      <c r="BU1137" s="99"/>
      <c r="BV1137" s="99"/>
      <c r="BW1137" s="99"/>
      <c r="BX1137" s="99"/>
      <c r="BY1137" s="99"/>
      <c r="BZ1137" s="99"/>
      <c r="CA1137" s="99"/>
      <c r="CB1137" s="99"/>
      <c r="CC1137" s="99"/>
      <c r="CD1137" s="99"/>
      <c r="CE1137" s="99"/>
      <c r="CF1137" s="99"/>
      <c r="CG1137" s="99"/>
      <c r="CH1137" s="99"/>
      <c r="CI1137" s="99"/>
      <c r="CJ1137" s="99"/>
    </row>
    <row r="1138" spans="1:98" ht="14.25" customHeight="1" x14ac:dyDescent="0.35">
      <c r="A1138" s="99"/>
      <c r="B1138" s="99"/>
      <c r="C1138" s="99"/>
      <c r="D1138" s="99"/>
      <c r="E1138" s="99"/>
      <c r="F1138" s="99"/>
      <c r="G1138" s="99"/>
      <c r="H1138" s="99"/>
      <c r="I1138" s="99"/>
      <c r="J1138" s="99"/>
      <c r="K1138" s="99"/>
      <c r="L1138" s="99"/>
      <c r="M1138" s="99"/>
      <c r="N1138" s="99"/>
      <c r="O1138" s="99"/>
      <c r="P1138" s="99"/>
      <c r="Q1138" s="99"/>
      <c r="R1138" s="99"/>
      <c r="S1138" s="99"/>
      <c r="T1138" s="99"/>
      <c r="U1138" s="99"/>
      <c r="V1138" s="99"/>
      <c r="W1138" s="99"/>
      <c r="X1138" s="99"/>
      <c r="Y1138" s="99"/>
      <c r="Z1138" s="99"/>
      <c r="AA1138" s="99"/>
      <c r="AB1138" s="99"/>
      <c r="AC1138" s="99"/>
      <c r="AD1138" s="99"/>
      <c r="AE1138" s="99"/>
      <c r="AF1138" s="99"/>
      <c r="AG1138" s="99"/>
      <c r="AH1138" s="99"/>
      <c r="AI1138" s="99"/>
      <c r="AJ1138" s="99"/>
      <c r="AK1138" s="99"/>
      <c r="AL1138" s="99"/>
      <c r="AM1138" s="99"/>
      <c r="AN1138" s="99"/>
      <c r="AO1138" s="99"/>
      <c r="AP1138" s="99"/>
      <c r="AQ1138" s="99"/>
      <c r="AR1138" s="99"/>
      <c r="AS1138" s="99"/>
      <c r="AT1138" s="99"/>
      <c r="AU1138" s="99"/>
      <c r="AV1138" s="99"/>
      <c r="AW1138" s="99"/>
      <c r="AX1138" s="99"/>
      <c r="AY1138" s="99"/>
      <c r="AZ1138" s="99"/>
      <c r="BA1138" s="99"/>
      <c r="BB1138" s="99"/>
      <c r="BC1138" s="99"/>
      <c r="BD1138" s="99"/>
      <c r="BE1138" s="99"/>
      <c r="BF1138" s="99"/>
      <c r="BG1138" s="99"/>
      <c r="BH1138" s="99"/>
      <c r="BI1138" s="99"/>
      <c r="BJ1138" s="99"/>
      <c r="BK1138" s="99"/>
      <c r="BL1138" s="99"/>
      <c r="BM1138" s="99"/>
      <c r="BN1138" s="99"/>
      <c r="BO1138" s="99"/>
      <c r="BP1138" s="99"/>
      <c r="BQ1138" s="99"/>
      <c r="BR1138" s="99"/>
      <c r="BS1138" s="99"/>
      <c r="BT1138" s="99"/>
      <c r="BU1138" s="99"/>
      <c r="BV1138" s="99"/>
      <c r="BW1138" s="99"/>
      <c r="BX1138" s="99"/>
      <c r="BY1138" s="99"/>
      <c r="BZ1138" s="99"/>
      <c r="CA1138" s="99"/>
      <c r="CB1138" s="99"/>
      <c r="CC1138" s="99"/>
      <c r="CD1138" s="99"/>
      <c r="CE1138" s="99"/>
      <c r="CF1138" s="99"/>
      <c r="CG1138" s="99"/>
      <c r="CH1138" s="99"/>
      <c r="CI1138" s="99"/>
      <c r="CJ1138" s="99"/>
    </row>
    <row r="1139" spans="1:98" ht="14.25" customHeight="1" x14ac:dyDescent="0.35">
      <c r="CI1139" s="562"/>
      <c r="CJ1139" s="562"/>
    </row>
    <row r="1140" spans="1:98" ht="14.25" customHeight="1" x14ac:dyDescent="0.35">
      <c r="D1140" s="359" t="s">
        <v>524</v>
      </c>
      <c r="E1140" s="359"/>
      <c r="F1140" s="359"/>
      <c r="G1140" s="359"/>
      <c r="H1140" s="359"/>
      <c r="I1140" s="359"/>
      <c r="J1140" s="359"/>
      <c r="K1140" s="359"/>
      <c r="L1140" s="359"/>
      <c r="M1140" s="359"/>
      <c r="N1140" s="359"/>
      <c r="O1140" s="359"/>
      <c r="P1140" s="359"/>
      <c r="Q1140" s="359"/>
      <c r="R1140" s="359"/>
      <c r="S1140" s="359"/>
      <c r="T1140" s="359"/>
      <c r="U1140" s="359"/>
      <c r="V1140" s="359"/>
      <c r="W1140" s="359"/>
      <c r="X1140" s="359"/>
      <c r="Y1140" s="359"/>
      <c r="Z1140" s="359"/>
      <c r="AA1140" s="359"/>
      <c r="AB1140" s="359"/>
      <c r="AC1140" s="359"/>
      <c r="AD1140" s="359"/>
      <c r="AE1140" s="359"/>
      <c r="AF1140" s="359"/>
      <c r="AG1140" s="359"/>
      <c r="AH1140" s="359"/>
      <c r="AI1140" s="359"/>
      <c r="AJ1140" s="359"/>
      <c r="AK1140" s="359"/>
      <c r="AL1140" s="359"/>
      <c r="AM1140" s="359"/>
      <c r="AN1140" s="359"/>
      <c r="AO1140" s="359"/>
      <c r="AP1140" s="359"/>
      <c r="AQ1140" s="359"/>
      <c r="AR1140" s="359"/>
      <c r="AS1140" s="359"/>
      <c r="AT1140" s="359"/>
      <c r="AU1140" s="359"/>
      <c r="AV1140" s="359"/>
      <c r="AW1140" s="359"/>
      <c r="AX1140" s="359"/>
      <c r="AY1140" s="359"/>
      <c r="AZ1140" s="359"/>
      <c r="BA1140" s="359"/>
      <c r="BB1140" s="359"/>
      <c r="BC1140" s="359"/>
      <c r="BD1140" s="359"/>
      <c r="BE1140" s="359"/>
      <c r="BF1140" s="359"/>
      <c r="BG1140" s="359"/>
      <c r="BH1140" s="359"/>
      <c r="BI1140" s="359"/>
      <c r="BJ1140" s="359"/>
      <c r="BK1140" s="359"/>
      <c r="BL1140" s="359"/>
      <c r="BM1140" s="359"/>
      <c r="BN1140" s="359"/>
      <c r="BO1140" s="359"/>
      <c r="BP1140" s="359"/>
      <c r="BQ1140" s="359"/>
      <c r="BR1140" s="359"/>
      <c r="BS1140" s="359"/>
      <c r="BT1140" s="359"/>
      <c r="BU1140" s="359"/>
      <c r="BV1140" s="359"/>
      <c r="BW1140" s="359"/>
      <c r="BX1140" s="359"/>
      <c r="BY1140" s="359"/>
      <c r="BZ1140" s="359"/>
      <c r="CA1140" s="359"/>
      <c r="CB1140" s="359"/>
      <c r="CC1140" s="359"/>
      <c r="CD1140" s="359"/>
      <c r="CE1140" s="359"/>
      <c r="CF1140" s="359"/>
      <c r="CG1140" s="359"/>
      <c r="CH1140" s="359"/>
      <c r="CI1140" s="359"/>
      <c r="CJ1140" s="359"/>
    </row>
    <row r="1141" spans="1:98" ht="14.25" customHeight="1" x14ac:dyDescent="0.35">
      <c r="D1141" s="359"/>
      <c r="E1141" s="359"/>
      <c r="F1141" s="359"/>
      <c r="G1141" s="359"/>
      <c r="H1141" s="359"/>
      <c r="I1141" s="359"/>
      <c r="J1141" s="359"/>
      <c r="K1141" s="359"/>
      <c r="L1141" s="359"/>
      <c r="M1141" s="359"/>
      <c r="N1141" s="359"/>
      <c r="O1141" s="359"/>
      <c r="P1141" s="359"/>
      <c r="Q1141" s="359"/>
      <c r="R1141" s="359"/>
      <c r="S1141" s="359"/>
      <c r="T1141" s="359"/>
      <c r="U1141" s="359"/>
      <c r="V1141" s="359"/>
      <c r="W1141" s="359"/>
      <c r="X1141" s="359"/>
      <c r="Y1141" s="359"/>
      <c r="Z1141" s="359"/>
      <c r="AA1141" s="359"/>
      <c r="AB1141" s="359"/>
      <c r="AC1141" s="359"/>
      <c r="AD1141" s="359"/>
      <c r="AE1141" s="359"/>
      <c r="AF1141" s="359"/>
      <c r="AG1141" s="359"/>
      <c r="AH1141" s="359"/>
      <c r="AI1141" s="359"/>
      <c r="AJ1141" s="359"/>
      <c r="AK1141" s="359"/>
      <c r="AL1141" s="359"/>
      <c r="AM1141" s="359"/>
      <c r="AN1141" s="359"/>
      <c r="AO1141" s="359"/>
      <c r="AP1141" s="359"/>
      <c r="AQ1141" s="359"/>
      <c r="AR1141" s="359"/>
      <c r="AS1141" s="359"/>
      <c r="AT1141" s="359"/>
      <c r="AU1141" s="359"/>
      <c r="AV1141" s="359"/>
      <c r="AW1141" s="359"/>
      <c r="AX1141" s="359"/>
      <c r="AY1141" s="359"/>
      <c r="AZ1141" s="359"/>
      <c r="BA1141" s="359"/>
      <c r="BB1141" s="359"/>
      <c r="BC1141" s="359"/>
      <c r="BD1141" s="359"/>
      <c r="BE1141" s="359"/>
      <c r="BF1141" s="359"/>
      <c r="BG1141" s="359"/>
      <c r="BH1141" s="359"/>
      <c r="BI1141" s="359"/>
      <c r="BJ1141" s="359"/>
      <c r="BK1141" s="359"/>
      <c r="BL1141" s="359"/>
      <c r="BM1141" s="359"/>
      <c r="BN1141" s="359"/>
      <c r="BO1141" s="359"/>
      <c r="BP1141" s="359"/>
      <c r="BQ1141" s="359"/>
      <c r="BR1141" s="359"/>
      <c r="BS1141" s="359"/>
      <c r="BT1141" s="359"/>
      <c r="BU1141" s="359"/>
      <c r="BV1141" s="359"/>
      <c r="BW1141" s="359"/>
      <c r="BX1141" s="359"/>
      <c r="BY1141" s="359"/>
      <c r="BZ1141" s="359"/>
      <c r="CA1141" s="359"/>
      <c r="CB1141" s="359"/>
      <c r="CC1141" s="359"/>
      <c r="CD1141" s="359"/>
      <c r="CE1141" s="359"/>
      <c r="CF1141" s="359"/>
      <c r="CG1141" s="359"/>
      <c r="CH1141" s="359"/>
      <c r="CI1141" s="359"/>
      <c r="CJ1141" s="359"/>
    </row>
    <row r="1142" spans="1:98" ht="14.25" customHeight="1" x14ac:dyDescent="0.35">
      <c r="D1142" s="316" t="s">
        <v>514</v>
      </c>
      <c r="E1142" s="316"/>
      <c r="F1142" s="316"/>
      <c r="G1142" s="316"/>
      <c r="H1142" s="316"/>
      <c r="I1142" s="316"/>
      <c r="J1142" s="316"/>
      <c r="K1142" s="316"/>
      <c r="L1142" s="316"/>
      <c r="M1142" s="316"/>
      <c r="N1142" s="316"/>
      <c r="O1142" s="316"/>
      <c r="P1142" s="316"/>
      <c r="Q1142" s="316"/>
      <c r="R1142" s="316"/>
      <c r="S1142" s="316"/>
      <c r="T1142" s="316"/>
      <c r="U1142" s="316"/>
      <c r="V1142" s="316"/>
      <c r="W1142" s="316"/>
      <c r="X1142" s="316"/>
      <c r="Y1142" s="316"/>
      <c r="Z1142" s="316"/>
      <c r="AA1142" s="316"/>
      <c r="AB1142" s="316"/>
      <c r="AC1142" s="316"/>
      <c r="AD1142" s="316"/>
      <c r="AE1142" s="316"/>
      <c r="AF1142" s="316"/>
      <c r="AG1142" s="316"/>
      <c r="AH1142" s="316"/>
      <c r="AI1142" s="316"/>
      <c r="AJ1142" s="316"/>
      <c r="AK1142" s="316"/>
      <c r="AL1142" s="316"/>
      <c r="AM1142" s="316"/>
      <c r="AN1142" s="316"/>
      <c r="AO1142" s="316"/>
      <c r="AP1142" s="316"/>
      <c r="AR1142" s="530" t="s">
        <v>516</v>
      </c>
      <c r="AS1142" s="530"/>
      <c r="AT1142" s="530"/>
      <c r="AU1142" s="530"/>
      <c r="AV1142" s="530"/>
      <c r="AW1142" s="530"/>
      <c r="AX1142" s="530"/>
      <c r="AY1142" s="530"/>
      <c r="AZ1142" s="530"/>
      <c r="BA1142" s="530"/>
      <c r="BB1142" s="530"/>
      <c r="BC1142" s="530"/>
      <c r="BD1142" s="530"/>
      <c r="BE1142" s="530"/>
      <c r="BF1142" s="530"/>
      <c r="BG1142" s="530"/>
      <c r="BH1142" s="530"/>
      <c r="BI1142" s="530"/>
      <c r="BJ1142" s="530"/>
      <c r="BK1142" s="530"/>
      <c r="BL1142" s="530"/>
      <c r="BM1142" s="530"/>
      <c r="BN1142" s="530"/>
      <c r="BO1142" s="530"/>
      <c r="BP1142" s="530"/>
      <c r="BQ1142" s="530"/>
      <c r="BR1142" s="530"/>
      <c r="BS1142" s="530"/>
      <c r="BT1142" s="530"/>
      <c r="BU1142" s="530"/>
      <c r="BV1142" s="530"/>
      <c r="BW1142" s="530"/>
      <c r="BX1142" s="530"/>
      <c r="BY1142" s="530"/>
      <c r="BZ1142" s="530"/>
      <c r="CA1142" s="530"/>
      <c r="CB1142" s="530"/>
      <c r="CC1142" s="530"/>
      <c r="CD1142" s="530"/>
      <c r="CE1142" s="530"/>
      <c r="CF1142" s="530"/>
      <c r="CG1142" s="530"/>
      <c r="CH1142" s="530"/>
      <c r="CI1142" s="530"/>
      <c r="CJ1142" s="530"/>
      <c r="CK1142" s="66"/>
      <c r="CL1142" s="122"/>
      <c r="CM1142" s="122"/>
      <c r="CN1142" s="122"/>
      <c r="CO1142" s="122"/>
      <c r="CP1142" s="122"/>
      <c r="CQ1142" s="122"/>
      <c r="CR1142" s="122"/>
      <c r="CS1142" s="122"/>
      <c r="CT1142" s="122"/>
    </row>
    <row r="1143" spans="1:98" ht="14.25" customHeight="1" x14ac:dyDescent="0.35">
      <c r="D1143" s="94"/>
      <c r="E1143" s="94"/>
      <c r="F1143" s="94"/>
      <c r="G1143" s="94"/>
      <c r="H1143" s="94"/>
      <c r="I1143" s="94"/>
      <c r="J1143" s="94"/>
      <c r="K1143" s="94"/>
      <c r="L1143" s="94"/>
      <c r="M1143" s="94"/>
      <c r="N1143" s="94"/>
      <c r="O1143" s="94"/>
      <c r="P1143" s="94"/>
      <c r="Q1143" s="94"/>
      <c r="R1143" s="94"/>
      <c r="S1143" s="94"/>
      <c r="T1143" s="94"/>
      <c r="U1143" s="94"/>
      <c r="V1143" s="94"/>
      <c r="W1143" s="94"/>
      <c r="X1143" s="94"/>
      <c r="Y1143" s="94"/>
      <c r="Z1143" s="94"/>
      <c r="AA1143" s="94"/>
      <c r="AB1143" s="94"/>
      <c r="AC1143" s="94"/>
      <c r="AD1143" s="94"/>
      <c r="AE1143" s="94"/>
      <c r="AF1143" s="94"/>
      <c r="AG1143" s="94"/>
      <c r="AH1143" s="94"/>
      <c r="AI1143" s="94"/>
      <c r="AJ1143" s="94"/>
      <c r="AK1143" s="94"/>
      <c r="AL1143" s="94"/>
      <c r="AM1143" s="94"/>
      <c r="AN1143" s="94"/>
      <c r="AO1143" s="94"/>
      <c r="AP1143" s="94"/>
      <c r="AR1143" s="530"/>
      <c r="AS1143" s="530"/>
      <c r="AT1143" s="530"/>
      <c r="AU1143" s="530"/>
      <c r="AV1143" s="530"/>
      <c r="AW1143" s="530"/>
      <c r="AX1143" s="530"/>
      <c r="AY1143" s="530"/>
      <c r="AZ1143" s="530"/>
      <c r="BA1143" s="530"/>
      <c r="BB1143" s="530"/>
      <c r="BC1143" s="530"/>
      <c r="BD1143" s="530"/>
      <c r="BE1143" s="530"/>
      <c r="BF1143" s="530"/>
      <c r="BG1143" s="530"/>
      <c r="BH1143" s="530"/>
      <c r="BI1143" s="530"/>
      <c r="BJ1143" s="530"/>
      <c r="BK1143" s="530"/>
      <c r="BL1143" s="530"/>
      <c r="BM1143" s="530"/>
      <c r="BN1143" s="530"/>
      <c r="BO1143" s="530"/>
      <c r="BP1143" s="530"/>
      <c r="BQ1143" s="530"/>
      <c r="BR1143" s="530"/>
      <c r="BS1143" s="530"/>
      <c r="BT1143" s="530"/>
      <c r="BU1143" s="530"/>
      <c r="BV1143" s="530"/>
      <c r="BW1143" s="530"/>
      <c r="BX1143" s="530"/>
      <c r="BY1143" s="530"/>
      <c r="BZ1143" s="530"/>
      <c r="CA1143" s="530"/>
      <c r="CB1143" s="530"/>
      <c r="CC1143" s="530"/>
      <c r="CD1143" s="530"/>
      <c r="CE1143" s="530"/>
      <c r="CF1143" s="530"/>
      <c r="CG1143" s="530"/>
      <c r="CH1143" s="530"/>
      <c r="CI1143" s="530"/>
      <c r="CJ1143" s="530"/>
      <c r="CK1143" s="66"/>
      <c r="CL1143" s="122"/>
      <c r="CM1143" s="122"/>
      <c r="CN1143" s="122"/>
      <c r="CO1143" s="122"/>
      <c r="CP1143" s="122"/>
      <c r="CQ1143" s="122"/>
      <c r="CR1143" s="122"/>
      <c r="CS1143" s="122"/>
      <c r="CT1143" s="122"/>
    </row>
    <row r="1144" spans="1:98" ht="14.25" customHeight="1" x14ac:dyDescent="0.35">
      <c r="D1144" s="418" t="s">
        <v>541</v>
      </c>
      <c r="E1144" s="419"/>
      <c r="F1144" s="419"/>
      <c r="G1144" s="419"/>
      <c r="H1144" s="419"/>
      <c r="I1144" s="419"/>
      <c r="J1144" s="419"/>
      <c r="K1144" s="419"/>
      <c r="L1144" s="419"/>
      <c r="M1144" s="419"/>
      <c r="N1144" s="420"/>
      <c r="O1144" s="418" t="s">
        <v>539</v>
      </c>
      <c r="P1144" s="419"/>
      <c r="Q1144" s="419"/>
      <c r="R1144" s="419"/>
      <c r="S1144" s="419"/>
      <c r="T1144" s="419"/>
      <c r="U1144" s="419"/>
      <c r="V1144" s="420"/>
      <c r="W1144" s="418" t="s">
        <v>540</v>
      </c>
      <c r="X1144" s="419"/>
      <c r="Y1144" s="419"/>
      <c r="Z1144" s="419"/>
      <c r="AA1144" s="419"/>
      <c r="AB1144" s="419"/>
      <c r="AC1144" s="419"/>
      <c r="AD1144" s="420"/>
      <c r="AE1144" s="566" t="s">
        <v>538</v>
      </c>
      <c r="AF1144" s="567"/>
      <c r="AG1144" s="567"/>
      <c r="AH1144" s="567"/>
      <c r="AI1144" s="567"/>
      <c r="AJ1144" s="567"/>
      <c r="AK1144" s="567"/>
      <c r="AL1144" s="567"/>
      <c r="AM1144" s="567"/>
      <c r="AN1144" s="567"/>
      <c r="AO1144" s="567"/>
      <c r="AP1144" s="567"/>
      <c r="AR1144" s="418" t="s">
        <v>509</v>
      </c>
      <c r="AS1144" s="419"/>
      <c r="AT1144" s="419"/>
      <c r="AU1144" s="419"/>
      <c r="AV1144" s="419"/>
      <c r="AW1144" s="419"/>
      <c r="AX1144" s="419"/>
      <c r="AY1144" s="419"/>
      <c r="AZ1144" s="419"/>
      <c r="BA1144" s="419"/>
      <c r="BB1144" s="419"/>
      <c r="BC1144" s="419"/>
      <c r="BD1144" s="419"/>
      <c r="BE1144" s="419"/>
      <c r="BF1144" s="419"/>
      <c r="BG1144" s="476" t="s">
        <v>506</v>
      </c>
      <c r="BH1144" s="476"/>
      <c r="BI1144" s="476"/>
      <c r="BJ1144" s="476"/>
      <c r="BK1144" s="476"/>
      <c r="BL1144" s="476"/>
      <c r="BM1144" s="476"/>
      <c r="BN1144" s="476" t="s">
        <v>507</v>
      </c>
      <c r="BO1144" s="476"/>
      <c r="BP1144" s="476"/>
      <c r="BQ1144" s="476"/>
      <c r="BR1144" s="476"/>
      <c r="BS1144" s="476"/>
      <c r="BT1144" s="476"/>
      <c r="BU1144" s="566" t="s">
        <v>510</v>
      </c>
      <c r="BV1144" s="567"/>
      <c r="BW1144" s="567"/>
      <c r="BX1144" s="567"/>
      <c r="BY1144" s="567"/>
      <c r="BZ1144" s="567"/>
      <c r="CA1144" s="567"/>
      <c r="CB1144" s="567"/>
      <c r="CC1144" s="567"/>
      <c r="CD1144" s="567"/>
      <c r="CE1144" s="567"/>
      <c r="CF1144" s="567"/>
      <c r="CG1144" s="567"/>
      <c r="CH1144" s="567"/>
      <c r="CI1144" s="567"/>
      <c r="CJ1144" s="568"/>
      <c r="CK1144" s="5"/>
      <c r="CL1144" s="113"/>
      <c r="CM1144" s="113"/>
      <c r="CN1144" s="113"/>
      <c r="CO1144" s="113"/>
      <c r="CP1144" s="113"/>
      <c r="CQ1144" s="113"/>
      <c r="CR1144" s="113"/>
      <c r="CS1144" s="113"/>
      <c r="CT1144" s="113"/>
    </row>
    <row r="1145" spans="1:98" ht="14.25" customHeight="1" x14ac:dyDescent="0.35">
      <c r="D1145" s="421"/>
      <c r="E1145" s="422"/>
      <c r="F1145" s="422"/>
      <c r="G1145" s="422"/>
      <c r="H1145" s="422"/>
      <c r="I1145" s="422"/>
      <c r="J1145" s="422"/>
      <c r="K1145" s="422"/>
      <c r="L1145" s="422"/>
      <c r="M1145" s="422"/>
      <c r="N1145" s="423"/>
      <c r="O1145" s="421"/>
      <c r="P1145" s="422"/>
      <c r="Q1145" s="422"/>
      <c r="R1145" s="422"/>
      <c r="S1145" s="422"/>
      <c r="T1145" s="422"/>
      <c r="U1145" s="422"/>
      <c r="V1145" s="423"/>
      <c r="W1145" s="421"/>
      <c r="X1145" s="422"/>
      <c r="Y1145" s="422"/>
      <c r="Z1145" s="422"/>
      <c r="AA1145" s="422"/>
      <c r="AB1145" s="422"/>
      <c r="AC1145" s="422"/>
      <c r="AD1145" s="423"/>
      <c r="AE1145" s="566" t="s">
        <v>537</v>
      </c>
      <c r="AF1145" s="567"/>
      <c r="AG1145" s="567"/>
      <c r="AH1145" s="567"/>
      <c r="AI1145" s="567"/>
      <c r="AJ1145" s="567"/>
      <c r="AK1145" s="567"/>
      <c r="AL1145" s="568"/>
      <c r="AM1145" s="566" t="s">
        <v>508</v>
      </c>
      <c r="AN1145" s="567"/>
      <c r="AO1145" s="567"/>
      <c r="AP1145" s="567"/>
      <c r="AR1145" s="421"/>
      <c r="AS1145" s="422"/>
      <c r="AT1145" s="422"/>
      <c r="AU1145" s="422"/>
      <c r="AV1145" s="422"/>
      <c r="AW1145" s="422"/>
      <c r="AX1145" s="422"/>
      <c r="AY1145" s="422"/>
      <c r="AZ1145" s="422"/>
      <c r="BA1145" s="422"/>
      <c r="BB1145" s="422"/>
      <c r="BC1145" s="422"/>
      <c r="BD1145" s="422"/>
      <c r="BE1145" s="422"/>
      <c r="BF1145" s="422"/>
      <c r="BG1145" s="476"/>
      <c r="BH1145" s="476"/>
      <c r="BI1145" s="476"/>
      <c r="BJ1145" s="476"/>
      <c r="BK1145" s="476"/>
      <c r="BL1145" s="476"/>
      <c r="BM1145" s="476"/>
      <c r="BN1145" s="476"/>
      <c r="BO1145" s="476"/>
      <c r="BP1145" s="476"/>
      <c r="BQ1145" s="476"/>
      <c r="BR1145" s="476"/>
      <c r="BS1145" s="476"/>
      <c r="BT1145" s="476"/>
      <c r="BU1145" s="566" t="s">
        <v>511</v>
      </c>
      <c r="BV1145" s="567"/>
      <c r="BW1145" s="568"/>
      <c r="BX1145" s="566" t="s">
        <v>512</v>
      </c>
      <c r="BY1145" s="567"/>
      <c r="BZ1145" s="567"/>
      <c r="CA1145" s="567"/>
      <c r="CB1145" s="567"/>
      <c r="CC1145" s="567"/>
      <c r="CD1145" s="567"/>
      <c r="CE1145" s="567"/>
      <c r="CF1145" s="568"/>
      <c r="CG1145" s="566" t="s">
        <v>513</v>
      </c>
      <c r="CH1145" s="567"/>
      <c r="CI1145" s="567"/>
      <c r="CJ1145" s="568"/>
      <c r="CK1145" s="5"/>
      <c r="CL1145" s="113"/>
      <c r="CM1145" s="113"/>
      <c r="CN1145" s="113"/>
      <c r="CO1145" s="113"/>
      <c r="CP1145" s="113"/>
      <c r="CQ1145" s="113"/>
      <c r="CR1145" s="113"/>
      <c r="CS1145" s="113"/>
      <c r="CT1145" s="113"/>
    </row>
    <row r="1146" spans="1:98" ht="14.25" customHeight="1" x14ac:dyDescent="0.35">
      <c r="D1146" s="424" t="s">
        <v>843</v>
      </c>
      <c r="E1146" s="425"/>
      <c r="F1146" s="425"/>
      <c r="G1146" s="425"/>
      <c r="H1146" s="425"/>
      <c r="I1146" s="425"/>
      <c r="J1146" s="425"/>
      <c r="K1146" s="425"/>
      <c r="L1146" s="425"/>
      <c r="M1146" s="425"/>
      <c r="N1146" s="426"/>
      <c r="O1146" s="424">
        <v>1014</v>
      </c>
      <c r="P1146" s="425"/>
      <c r="Q1146" s="425"/>
      <c r="R1146" s="425"/>
      <c r="S1146" s="425"/>
      <c r="T1146" s="425"/>
      <c r="U1146" s="425"/>
      <c r="V1146" s="426"/>
      <c r="W1146" s="424">
        <v>355</v>
      </c>
      <c r="X1146" s="425"/>
      <c r="Y1146" s="425"/>
      <c r="Z1146" s="425"/>
      <c r="AA1146" s="425"/>
      <c r="AB1146" s="425"/>
      <c r="AC1146" s="425"/>
      <c r="AD1146" s="426"/>
      <c r="AE1146" s="424"/>
      <c r="AF1146" s="425"/>
      <c r="AG1146" s="425"/>
      <c r="AH1146" s="425"/>
      <c r="AI1146" s="425"/>
      <c r="AJ1146" s="425"/>
      <c r="AK1146" s="425"/>
      <c r="AL1146" s="426"/>
      <c r="AM1146" s="424"/>
      <c r="AN1146" s="425"/>
      <c r="AO1146" s="425"/>
      <c r="AP1146" s="425"/>
      <c r="AR1146" s="415" t="s">
        <v>1113</v>
      </c>
      <c r="AS1146" s="425"/>
      <c r="AT1146" s="425"/>
      <c r="AU1146" s="425"/>
      <c r="AV1146" s="425"/>
      <c r="AW1146" s="425"/>
      <c r="AX1146" s="425"/>
      <c r="AY1146" s="425"/>
      <c r="AZ1146" s="425"/>
      <c r="BA1146" s="425"/>
      <c r="BB1146" s="425"/>
      <c r="BC1146" s="425"/>
      <c r="BD1146" s="425"/>
      <c r="BE1146" s="425"/>
      <c r="BF1146" s="426"/>
      <c r="BG1146" s="415">
        <v>716</v>
      </c>
      <c r="BH1146" s="425"/>
      <c r="BI1146" s="425"/>
      <c r="BJ1146" s="425"/>
      <c r="BK1146" s="425"/>
      <c r="BL1146" s="425"/>
      <c r="BM1146" s="426"/>
      <c r="BN1146" s="415">
        <v>839</v>
      </c>
      <c r="BO1146" s="425"/>
      <c r="BP1146" s="425"/>
      <c r="BQ1146" s="425"/>
      <c r="BR1146" s="425"/>
      <c r="BS1146" s="425"/>
      <c r="BT1146" s="426"/>
      <c r="BU1146" s="415"/>
      <c r="BV1146" s="425"/>
      <c r="BW1146" s="426"/>
      <c r="BX1146" s="415"/>
      <c r="BY1146" s="425"/>
      <c r="BZ1146" s="425"/>
      <c r="CA1146" s="425"/>
      <c r="CB1146" s="425"/>
      <c r="CC1146" s="425"/>
      <c r="CD1146" s="425"/>
      <c r="CE1146" s="425"/>
      <c r="CF1146" s="426"/>
      <c r="CG1146" s="424"/>
      <c r="CH1146" s="425"/>
      <c r="CI1146" s="425"/>
      <c r="CJ1146" s="426"/>
      <c r="CK1146" s="6"/>
      <c r="CL1146" s="114"/>
      <c r="CM1146" s="114"/>
      <c r="CN1146" s="114"/>
      <c r="CO1146" s="114"/>
      <c r="CP1146" s="114"/>
      <c r="CQ1146" s="114"/>
      <c r="CR1146" s="114"/>
      <c r="CS1146" s="114"/>
      <c r="CT1146" s="114"/>
    </row>
    <row r="1147" spans="1:98" ht="14.25" customHeight="1" x14ac:dyDescent="0.35">
      <c r="D1147" s="279"/>
      <c r="E1147" s="280"/>
      <c r="F1147" s="280"/>
      <c r="G1147" s="280"/>
      <c r="H1147" s="280"/>
      <c r="I1147" s="280"/>
      <c r="J1147" s="280"/>
      <c r="K1147" s="280"/>
      <c r="L1147" s="280"/>
      <c r="M1147" s="280"/>
      <c r="N1147" s="281"/>
      <c r="O1147" s="378"/>
      <c r="P1147" s="379"/>
      <c r="Q1147" s="379"/>
      <c r="R1147" s="379"/>
      <c r="S1147" s="379"/>
      <c r="T1147" s="379"/>
      <c r="U1147" s="379"/>
      <c r="V1147" s="380"/>
      <c r="W1147" s="424"/>
      <c r="X1147" s="425"/>
      <c r="Y1147" s="425"/>
      <c r="Z1147" s="425"/>
      <c r="AA1147" s="425"/>
      <c r="AB1147" s="425"/>
      <c r="AC1147" s="425"/>
      <c r="AD1147" s="426"/>
      <c r="AE1147" s="424"/>
      <c r="AF1147" s="425"/>
      <c r="AG1147" s="425"/>
      <c r="AH1147" s="425"/>
      <c r="AI1147" s="425"/>
      <c r="AJ1147" s="425"/>
      <c r="AK1147" s="425"/>
      <c r="AL1147" s="426"/>
      <c r="AM1147" s="424"/>
      <c r="AN1147" s="425"/>
      <c r="AO1147" s="425"/>
      <c r="AP1147" s="425"/>
      <c r="AR1147" s="424" t="s">
        <v>1114</v>
      </c>
      <c r="AS1147" s="425"/>
      <c r="AT1147" s="425"/>
      <c r="AU1147" s="425"/>
      <c r="AV1147" s="425"/>
      <c r="AW1147" s="425"/>
      <c r="AX1147" s="425"/>
      <c r="AY1147" s="425"/>
      <c r="AZ1147" s="425"/>
      <c r="BA1147" s="425"/>
      <c r="BB1147" s="425"/>
      <c r="BC1147" s="425"/>
      <c r="BD1147" s="425"/>
      <c r="BE1147" s="425"/>
      <c r="BF1147" s="426"/>
      <c r="BG1147" s="424">
        <v>1200</v>
      </c>
      <c r="BH1147" s="425"/>
      <c r="BI1147" s="425"/>
      <c r="BJ1147" s="425"/>
      <c r="BK1147" s="425"/>
      <c r="BL1147" s="425"/>
      <c r="BM1147" s="426"/>
      <c r="BN1147" s="424">
        <v>1328</v>
      </c>
      <c r="BO1147" s="425"/>
      <c r="BP1147" s="425"/>
      <c r="BQ1147" s="425"/>
      <c r="BR1147" s="425"/>
      <c r="BS1147" s="425"/>
      <c r="BT1147" s="426"/>
      <c r="BU1147" s="424"/>
      <c r="BV1147" s="425"/>
      <c r="BW1147" s="426"/>
      <c r="BX1147" s="424"/>
      <c r="BY1147" s="425"/>
      <c r="BZ1147" s="425"/>
      <c r="CA1147" s="425"/>
      <c r="CB1147" s="425"/>
      <c r="CC1147" s="425"/>
      <c r="CD1147" s="425"/>
      <c r="CE1147" s="425"/>
      <c r="CF1147" s="426"/>
      <c r="CG1147" s="424"/>
      <c r="CH1147" s="425"/>
      <c r="CI1147" s="425"/>
      <c r="CJ1147" s="426"/>
      <c r="CK1147" s="6"/>
      <c r="CL1147" s="114"/>
      <c r="CM1147" s="114"/>
      <c r="CN1147" s="114"/>
      <c r="CO1147" s="114"/>
      <c r="CP1147" s="114"/>
      <c r="CQ1147" s="114"/>
      <c r="CR1147" s="114"/>
      <c r="CS1147" s="114"/>
      <c r="CT1147" s="114"/>
    </row>
    <row r="1148" spans="1:98" ht="14.25" customHeight="1" x14ac:dyDescent="0.35">
      <c r="D1148" s="279"/>
      <c r="E1148" s="280"/>
      <c r="F1148" s="280"/>
      <c r="G1148" s="280"/>
      <c r="H1148" s="280"/>
      <c r="I1148" s="280"/>
      <c r="J1148" s="280"/>
      <c r="K1148" s="280"/>
      <c r="L1148" s="280"/>
      <c r="M1148" s="280"/>
      <c r="N1148" s="281"/>
      <c r="O1148" s="378"/>
      <c r="P1148" s="379"/>
      <c r="Q1148" s="379"/>
      <c r="R1148" s="379"/>
      <c r="S1148" s="379"/>
      <c r="T1148" s="379"/>
      <c r="U1148" s="379"/>
      <c r="V1148" s="380"/>
      <c r="W1148" s="424"/>
      <c r="X1148" s="425"/>
      <c r="Y1148" s="425"/>
      <c r="Z1148" s="425"/>
      <c r="AA1148" s="425"/>
      <c r="AB1148" s="425"/>
      <c r="AC1148" s="425"/>
      <c r="AD1148" s="426"/>
      <c r="AE1148" s="424"/>
      <c r="AF1148" s="425"/>
      <c r="AG1148" s="425"/>
      <c r="AH1148" s="425"/>
      <c r="AI1148" s="425"/>
      <c r="AJ1148" s="425"/>
      <c r="AK1148" s="425"/>
      <c r="AL1148" s="426"/>
      <c r="AM1148" s="424"/>
      <c r="AN1148" s="425"/>
      <c r="AO1148" s="425"/>
      <c r="AP1148" s="425"/>
      <c r="AR1148" s="424" t="s">
        <v>1115</v>
      </c>
      <c r="AS1148" s="425"/>
      <c r="AT1148" s="425"/>
      <c r="AU1148" s="425"/>
      <c r="AV1148" s="425"/>
      <c r="AW1148" s="425"/>
      <c r="AX1148" s="425"/>
      <c r="AY1148" s="425"/>
      <c r="AZ1148" s="425"/>
      <c r="BA1148" s="425"/>
      <c r="BB1148" s="425"/>
      <c r="BC1148" s="425"/>
      <c r="BD1148" s="425"/>
      <c r="BE1148" s="425"/>
      <c r="BF1148" s="426"/>
      <c r="BG1148" s="424">
        <v>1282</v>
      </c>
      <c r="BH1148" s="425"/>
      <c r="BI1148" s="425"/>
      <c r="BJ1148" s="425"/>
      <c r="BK1148" s="425"/>
      <c r="BL1148" s="425"/>
      <c r="BM1148" s="426"/>
      <c r="BN1148" s="424">
        <v>944</v>
      </c>
      <c r="BO1148" s="425"/>
      <c r="BP1148" s="425"/>
      <c r="BQ1148" s="425"/>
      <c r="BR1148" s="425"/>
      <c r="BS1148" s="425"/>
      <c r="BT1148" s="426"/>
      <c r="BU1148" s="424"/>
      <c r="BV1148" s="425"/>
      <c r="BW1148" s="426"/>
      <c r="BX1148" s="424"/>
      <c r="BY1148" s="425"/>
      <c r="BZ1148" s="425"/>
      <c r="CA1148" s="425"/>
      <c r="CB1148" s="425"/>
      <c r="CC1148" s="425"/>
      <c r="CD1148" s="425"/>
      <c r="CE1148" s="425"/>
      <c r="CF1148" s="426"/>
      <c r="CG1148" s="424"/>
      <c r="CH1148" s="425"/>
      <c r="CI1148" s="425"/>
      <c r="CJ1148" s="426"/>
      <c r="CK1148" s="6"/>
      <c r="CL1148" s="114"/>
      <c r="CM1148" s="114"/>
      <c r="CN1148" s="114"/>
      <c r="CO1148" s="114"/>
      <c r="CP1148" s="114"/>
      <c r="CQ1148" s="114"/>
      <c r="CR1148" s="114"/>
      <c r="CS1148" s="114"/>
      <c r="CT1148" s="114"/>
    </row>
    <row r="1149" spans="1:98" ht="14.25" customHeight="1" x14ac:dyDescent="0.35">
      <c r="D1149" s="279"/>
      <c r="E1149" s="280"/>
      <c r="F1149" s="280"/>
      <c r="G1149" s="280"/>
      <c r="H1149" s="280"/>
      <c r="I1149" s="280"/>
      <c r="J1149" s="280"/>
      <c r="K1149" s="280"/>
      <c r="L1149" s="280"/>
      <c r="M1149" s="280"/>
      <c r="N1149" s="281"/>
      <c r="O1149" s="378"/>
      <c r="P1149" s="379"/>
      <c r="Q1149" s="379"/>
      <c r="R1149" s="379"/>
      <c r="S1149" s="379"/>
      <c r="T1149" s="379"/>
      <c r="U1149" s="379"/>
      <c r="V1149" s="380"/>
      <c r="W1149" s="424"/>
      <c r="X1149" s="425"/>
      <c r="Y1149" s="425"/>
      <c r="Z1149" s="425"/>
      <c r="AA1149" s="425"/>
      <c r="AB1149" s="425"/>
      <c r="AC1149" s="425"/>
      <c r="AD1149" s="426"/>
      <c r="AE1149" s="424"/>
      <c r="AF1149" s="425"/>
      <c r="AG1149" s="425"/>
      <c r="AH1149" s="425"/>
      <c r="AI1149" s="425"/>
      <c r="AJ1149" s="425"/>
      <c r="AK1149" s="425"/>
      <c r="AL1149" s="426"/>
      <c r="AM1149" s="424"/>
      <c r="AN1149" s="425"/>
      <c r="AO1149" s="425"/>
      <c r="AP1149" s="425"/>
      <c r="AR1149" s="424" t="s">
        <v>1116</v>
      </c>
      <c r="AS1149" s="425"/>
      <c r="AT1149" s="425"/>
      <c r="AU1149" s="425"/>
      <c r="AV1149" s="425"/>
      <c r="AW1149" s="425"/>
      <c r="AX1149" s="425"/>
      <c r="AY1149" s="425"/>
      <c r="AZ1149" s="425"/>
      <c r="BA1149" s="425"/>
      <c r="BB1149" s="425"/>
      <c r="BC1149" s="425"/>
      <c r="BD1149" s="425"/>
      <c r="BE1149" s="425"/>
      <c r="BF1149" s="426"/>
      <c r="BG1149" s="424">
        <v>269</v>
      </c>
      <c r="BH1149" s="425"/>
      <c r="BI1149" s="425"/>
      <c r="BJ1149" s="425"/>
      <c r="BK1149" s="425"/>
      <c r="BL1149" s="425"/>
      <c r="BM1149" s="426"/>
      <c r="BN1149" s="424">
        <v>1862</v>
      </c>
      <c r="BO1149" s="425"/>
      <c r="BP1149" s="425"/>
      <c r="BQ1149" s="425"/>
      <c r="BR1149" s="425"/>
      <c r="BS1149" s="425"/>
      <c r="BT1149" s="426"/>
      <c r="BU1149" s="424"/>
      <c r="BV1149" s="425"/>
      <c r="BW1149" s="426"/>
      <c r="BX1149" s="424"/>
      <c r="BY1149" s="425"/>
      <c r="BZ1149" s="425"/>
      <c r="CA1149" s="425"/>
      <c r="CB1149" s="425"/>
      <c r="CC1149" s="425"/>
      <c r="CD1149" s="425"/>
      <c r="CE1149" s="425"/>
      <c r="CF1149" s="426"/>
      <c r="CG1149" s="424"/>
      <c r="CH1149" s="425"/>
      <c r="CI1149" s="425"/>
      <c r="CJ1149" s="426"/>
      <c r="CK1149" s="6"/>
      <c r="CL1149" s="114"/>
      <c r="CM1149" s="114"/>
      <c r="CN1149" s="114"/>
      <c r="CO1149" s="114"/>
      <c r="CP1149" s="114"/>
      <c r="CQ1149" s="114"/>
      <c r="CR1149" s="114"/>
      <c r="CS1149" s="114"/>
      <c r="CT1149" s="114"/>
    </row>
    <row r="1150" spans="1:98" ht="14.25" customHeight="1" x14ac:dyDescent="0.35">
      <c r="D1150" s="279"/>
      <c r="E1150" s="280"/>
      <c r="F1150" s="280"/>
      <c r="G1150" s="280"/>
      <c r="H1150" s="280"/>
      <c r="I1150" s="280"/>
      <c r="J1150" s="280"/>
      <c r="K1150" s="280"/>
      <c r="L1150" s="280"/>
      <c r="M1150" s="280"/>
      <c r="N1150" s="281"/>
      <c r="O1150" s="378"/>
      <c r="P1150" s="379"/>
      <c r="Q1150" s="379"/>
      <c r="R1150" s="379"/>
      <c r="S1150" s="379"/>
      <c r="T1150" s="379"/>
      <c r="U1150" s="379"/>
      <c r="V1150" s="380"/>
      <c r="W1150" s="424"/>
      <c r="X1150" s="425"/>
      <c r="Y1150" s="425"/>
      <c r="Z1150" s="425"/>
      <c r="AA1150" s="425"/>
      <c r="AB1150" s="425"/>
      <c r="AC1150" s="425"/>
      <c r="AD1150" s="426"/>
      <c r="AE1150" s="424"/>
      <c r="AF1150" s="425"/>
      <c r="AG1150" s="425"/>
      <c r="AH1150" s="425"/>
      <c r="AI1150" s="425"/>
      <c r="AJ1150" s="425"/>
      <c r="AK1150" s="425"/>
      <c r="AL1150" s="426"/>
      <c r="AM1150" s="424"/>
      <c r="AN1150" s="425"/>
      <c r="AO1150" s="425"/>
      <c r="AP1150" s="425"/>
      <c r="AR1150" s="424" t="s">
        <v>1117</v>
      </c>
      <c r="AS1150" s="425"/>
      <c r="AT1150" s="425"/>
      <c r="AU1150" s="425"/>
      <c r="AV1150" s="425"/>
      <c r="AW1150" s="425"/>
      <c r="AX1150" s="425"/>
      <c r="AY1150" s="425"/>
      <c r="AZ1150" s="425"/>
      <c r="BA1150" s="425"/>
      <c r="BB1150" s="425"/>
      <c r="BC1150" s="425"/>
      <c r="BD1150" s="425"/>
      <c r="BE1150" s="425"/>
      <c r="BF1150" s="426"/>
      <c r="BG1150" s="424">
        <v>3467</v>
      </c>
      <c r="BH1150" s="425"/>
      <c r="BI1150" s="425"/>
      <c r="BJ1150" s="425"/>
      <c r="BK1150" s="425"/>
      <c r="BL1150" s="425"/>
      <c r="BM1150" s="426"/>
      <c r="BN1150" s="415">
        <f>SUM(BN1146:BN1149)</f>
        <v>4973</v>
      </c>
      <c r="BO1150" s="425"/>
      <c r="BP1150" s="425"/>
      <c r="BQ1150" s="425"/>
      <c r="BR1150" s="425"/>
      <c r="BS1150" s="425"/>
      <c r="BT1150" s="426"/>
      <c r="BU1150" s="424"/>
      <c r="BV1150" s="425"/>
      <c r="BW1150" s="426"/>
      <c r="BX1150" s="424"/>
      <c r="BY1150" s="425"/>
      <c r="BZ1150" s="425"/>
      <c r="CA1150" s="425"/>
      <c r="CB1150" s="425"/>
      <c r="CC1150" s="425"/>
      <c r="CD1150" s="425"/>
      <c r="CE1150" s="425"/>
      <c r="CF1150" s="426"/>
      <c r="CG1150" s="424"/>
      <c r="CH1150" s="425"/>
      <c r="CI1150" s="425"/>
      <c r="CJ1150" s="426"/>
      <c r="CK1150" s="6"/>
      <c r="CL1150" s="114"/>
      <c r="CM1150" s="114"/>
      <c r="CN1150" s="114"/>
      <c r="CO1150" s="114"/>
      <c r="CP1150" s="114"/>
      <c r="CQ1150" s="114"/>
      <c r="CR1150" s="114"/>
      <c r="CS1150" s="114"/>
      <c r="CT1150" s="114"/>
    </row>
    <row r="1151" spans="1:98" ht="14.25" customHeight="1" x14ac:dyDescent="0.35">
      <c r="D1151" s="95" t="s">
        <v>523</v>
      </c>
      <c r="AK1151" s="6"/>
      <c r="AL1151" s="6"/>
      <c r="AM1151" s="6"/>
      <c r="AN1151" s="6"/>
      <c r="AO1151" s="6"/>
      <c r="AP1151" s="6"/>
      <c r="AR1151" s="529" t="s">
        <v>523</v>
      </c>
      <c r="AS1151" s="529"/>
      <c r="AT1151" s="529"/>
      <c r="AU1151" s="529"/>
      <c r="AV1151" s="529"/>
      <c r="AW1151" s="529"/>
      <c r="AX1151" s="529"/>
      <c r="AY1151" s="529"/>
      <c r="AZ1151" s="529"/>
      <c r="BA1151" s="529"/>
      <c r="BB1151" s="529"/>
      <c r="BC1151" s="529"/>
      <c r="BD1151" s="529"/>
      <c r="BE1151" s="529"/>
      <c r="BF1151" s="529"/>
      <c r="BG1151" s="529"/>
      <c r="BH1151" s="529"/>
      <c r="BI1151" s="529"/>
      <c r="BJ1151" s="529"/>
      <c r="BK1151" s="529"/>
      <c r="BL1151" s="529"/>
      <c r="BM1151" s="529"/>
      <c r="BN1151" s="529"/>
      <c r="BO1151" s="529"/>
      <c r="BP1151" s="529"/>
      <c r="BQ1151" s="529"/>
      <c r="BR1151" s="529"/>
      <c r="BS1151" s="529"/>
      <c r="BT1151" s="529"/>
      <c r="BU1151" s="529"/>
      <c r="BV1151" s="529"/>
      <c r="BW1151" s="529"/>
      <c r="BX1151" s="529"/>
      <c r="BY1151" s="529"/>
      <c r="BZ1151" s="529"/>
      <c r="CA1151" s="529"/>
      <c r="CB1151" s="591"/>
      <c r="CC1151" s="591"/>
      <c r="CD1151" s="591"/>
      <c r="CE1151" s="591"/>
      <c r="CF1151" s="591"/>
      <c r="CG1151" s="591"/>
      <c r="CH1151" s="591"/>
      <c r="CI1151" s="64"/>
      <c r="CJ1151" s="64"/>
    </row>
    <row r="1152" spans="1:98" ht="14.25" customHeight="1" x14ac:dyDescent="0.35">
      <c r="D1152" s="96"/>
      <c r="AK1152" s="6"/>
      <c r="AL1152" s="6"/>
      <c r="AM1152" s="6"/>
      <c r="AN1152" s="6"/>
      <c r="AO1152" s="6"/>
      <c r="AP1152" s="6"/>
      <c r="AR1152" s="96"/>
      <c r="AS1152" s="96"/>
      <c r="AT1152" s="96"/>
      <c r="AU1152" s="96"/>
      <c r="AV1152" s="96"/>
      <c r="AW1152" s="96"/>
      <c r="AX1152" s="96"/>
      <c r="AY1152" s="96"/>
      <c r="AZ1152" s="96"/>
      <c r="BA1152" s="96"/>
      <c r="BB1152" s="96"/>
      <c r="BC1152" s="96"/>
      <c r="BD1152" s="96"/>
      <c r="BE1152" s="96"/>
      <c r="BF1152" s="96"/>
      <c r="BG1152" s="96"/>
      <c r="BH1152" s="96"/>
      <c r="BI1152" s="96"/>
      <c r="BJ1152" s="96"/>
      <c r="BK1152" s="96"/>
      <c r="BL1152" s="96"/>
      <c r="BM1152" s="96"/>
      <c r="BN1152" s="96"/>
      <c r="BO1152" s="96"/>
      <c r="BP1152" s="96"/>
      <c r="BQ1152" s="96"/>
      <c r="BR1152" s="96"/>
      <c r="BS1152" s="96"/>
      <c r="BT1152" s="96"/>
      <c r="BU1152" s="96"/>
      <c r="BV1152" s="96"/>
      <c r="BW1152" s="96"/>
      <c r="BX1152" s="96"/>
      <c r="BY1152" s="96"/>
      <c r="BZ1152" s="96"/>
      <c r="CA1152" s="96"/>
      <c r="CB1152" s="96"/>
      <c r="CC1152" s="96"/>
      <c r="CD1152" s="96"/>
      <c r="CE1152" s="96"/>
      <c r="CF1152" s="96"/>
      <c r="CG1152" s="96"/>
      <c r="CH1152" s="96"/>
      <c r="CI1152" s="64"/>
      <c r="CJ1152" s="64"/>
    </row>
    <row r="1153" spans="3:88" ht="14.25" customHeight="1" x14ac:dyDescent="0.35">
      <c r="C1153" s="7"/>
      <c r="D1153" s="316" t="s">
        <v>515</v>
      </c>
      <c r="E1153" s="316"/>
      <c r="F1153" s="316"/>
      <c r="G1153" s="316"/>
      <c r="H1153" s="316"/>
      <c r="I1153" s="316"/>
      <c r="J1153" s="316"/>
      <c r="K1153" s="316"/>
      <c r="L1153" s="316"/>
      <c r="M1153" s="316"/>
      <c r="N1153" s="316"/>
      <c r="O1153" s="316"/>
      <c r="P1153" s="316"/>
      <c r="Q1153" s="316"/>
      <c r="R1153" s="316"/>
      <c r="S1153" s="316"/>
      <c r="T1153" s="316"/>
      <c r="U1153" s="316"/>
      <c r="V1153" s="316"/>
      <c r="W1153" s="316"/>
      <c r="X1153" s="316"/>
      <c r="Y1153" s="316"/>
      <c r="Z1153" s="316"/>
      <c r="AA1153" s="316"/>
      <c r="AB1153" s="316"/>
      <c r="AC1153" s="316"/>
      <c r="AD1153" s="316"/>
      <c r="AE1153" s="316"/>
      <c r="AF1153" s="316"/>
      <c r="AG1153" s="316"/>
      <c r="AH1153" s="316"/>
      <c r="AI1153" s="316"/>
      <c r="AJ1153" s="316"/>
      <c r="AK1153" s="316"/>
      <c r="AL1153" s="316"/>
      <c r="AM1153" s="316"/>
      <c r="AN1153" s="316"/>
      <c r="AO1153" s="316"/>
      <c r="AP1153" s="316"/>
      <c r="AR1153" s="530" t="s">
        <v>517</v>
      </c>
      <c r="AS1153" s="530"/>
      <c r="AT1153" s="530"/>
      <c r="AU1153" s="530"/>
      <c r="AV1153" s="530"/>
      <c r="AW1153" s="530"/>
      <c r="AX1153" s="530"/>
      <c r="AY1153" s="530"/>
      <c r="AZ1153" s="530"/>
      <c r="BA1153" s="530"/>
      <c r="BB1153" s="530"/>
      <c r="BC1153" s="530"/>
      <c r="BD1153" s="530"/>
      <c r="BE1153" s="530"/>
      <c r="BF1153" s="530"/>
      <c r="BG1153" s="530"/>
      <c r="BH1153" s="530"/>
      <c r="BI1153" s="530"/>
      <c r="BJ1153" s="530"/>
      <c r="BK1153" s="530"/>
      <c r="BL1153" s="530"/>
      <c r="BM1153" s="530"/>
      <c r="BN1153" s="530"/>
      <c r="BO1153" s="530"/>
      <c r="BP1153" s="530"/>
      <c r="BQ1153" s="530"/>
      <c r="BR1153" s="530"/>
      <c r="BS1153" s="530"/>
      <c r="BT1153" s="530"/>
      <c r="BU1153" s="530"/>
      <c r="BV1153" s="530"/>
      <c r="BW1153" s="530"/>
      <c r="BX1153" s="530"/>
      <c r="BY1153" s="530"/>
      <c r="BZ1153" s="530"/>
      <c r="CA1153" s="530"/>
      <c r="CB1153" s="530"/>
      <c r="CC1153" s="530"/>
      <c r="CD1153" s="530"/>
      <c r="CE1153" s="530"/>
      <c r="CF1153" s="530"/>
      <c r="CG1153" s="530"/>
      <c r="CH1153" s="530"/>
      <c r="CI1153" s="530"/>
      <c r="CJ1153" s="530"/>
    </row>
    <row r="1154" spans="3:88" ht="14.25" customHeight="1" x14ac:dyDescent="0.35">
      <c r="C1154" s="7"/>
      <c r="D1154" s="94"/>
      <c r="E1154" s="94"/>
      <c r="F1154" s="94"/>
      <c r="G1154" s="94"/>
      <c r="H1154" s="94"/>
      <c r="I1154" s="94"/>
      <c r="J1154" s="94"/>
      <c r="K1154" s="94"/>
      <c r="L1154" s="94"/>
      <c r="M1154" s="94"/>
      <c r="N1154" s="94"/>
      <c r="O1154" s="94"/>
      <c r="P1154" s="94"/>
      <c r="Q1154" s="94"/>
      <c r="R1154" s="94"/>
      <c r="S1154" s="94"/>
      <c r="T1154" s="94"/>
      <c r="U1154" s="94"/>
      <c r="V1154" s="94"/>
      <c r="W1154" s="94"/>
      <c r="X1154" s="94"/>
      <c r="Y1154" s="94"/>
      <c r="Z1154" s="94"/>
      <c r="AA1154" s="94"/>
      <c r="AB1154" s="94"/>
      <c r="AC1154" s="94"/>
      <c r="AD1154" s="94"/>
      <c r="AE1154" s="94"/>
      <c r="AF1154" s="94"/>
      <c r="AG1154" s="94"/>
      <c r="AH1154" s="94"/>
      <c r="AI1154" s="94"/>
      <c r="AJ1154" s="94"/>
      <c r="AK1154" s="94"/>
      <c r="AL1154" s="94"/>
      <c r="AM1154" s="94"/>
      <c r="AN1154" s="94"/>
      <c r="AO1154" s="94"/>
      <c r="AP1154" s="94"/>
      <c r="AR1154" s="530"/>
      <c r="AS1154" s="530"/>
      <c r="AT1154" s="530"/>
      <c r="AU1154" s="530"/>
      <c r="AV1154" s="530"/>
      <c r="AW1154" s="530"/>
      <c r="AX1154" s="530"/>
      <c r="AY1154" s="530"/>
      <c r="AZ1154" s="530"/>
      <c r="BA1154" s="530"/>
      <c r="BB1154" s="530"/>
      <c r="BC1154" s="530"/>
      <c r="BD1154" s="530"/>
      <c r="BE1154" s="530"/>
      <c r="BF1154" s="530"/>
      <c r="BG1154" s="530"/>
      <c r="BH1154" s="530"/>
      <c r="BI1154" s="530"/>
      <c r="BJ1154" s="530"/>
      <c r="BK1154" s="530"/>
      <c r="BL1154" s="530"/>
      <c r="BM1154" s="530"/>
      <c r="BN1154" s="530"/>
      <c r="BO1154" s="530"/>
      <c r="BP1154" s="530"/>
      <c r="BQ1154" s="530"/>
      <c r="BR1154" s="530"/>
      <c r="BS1154" s="530"/>
      <c r="BT1154" s="530"/>
      <c r="BU1154" s="530"/>
      <c r="BV1154" s="530"/>
      <c r="BW1154" s="530"/>
      <c r="BX1154" s="530"/>
      <c r="BY1154" s="530"/>
      <c r="BZ1154" s="530"/>
      <c r="CA1154" s="530"/>
      <c r="CB1154" s="530"/>
      <c r="CC1154" s="530"/>
      <c r="CD1154" s="530"/>
      <c r="CE1154" s="530"/>
      <c r="CF1154" s="530"/>
      <c r="CG1154" s="530"/>
      <c r="CH1154" s="530"/>
      <c r="CI1154" s="530"/>
      <c r="CJ1154" s="530"/>
    </row>
    <row r="1155" spans="3:88" ht="14.25" customHeight="1" x14ac:dyDescent="0.35">
      <c r="C1155" s="5"/>
      <c r="D1155" s="418" t="s">
        <v>541</v>
      </c>
      <c r="E1155" s="419"/>
      <c r="F1155" s="419"/>
      <c r="G1155" s="419"/>
      <c r="H1155" s="419"/>
      <c r="I1155" s="419"/>
      <c r="J1155" s="419"/>
      <c r="K1155" s="419"/>
      <c r="L1155" s="419"/>
      <c r="M1155" s="419"/>
      <c r="N1155" s="420"/>
      <c r="O1155" s="418" t="s">
        <v>539</v>
      </c>
      <c r="P1155" s="419"/>
      <c r="Q1155" s="419"/>
      <c r="R1155" s="419"/>
      <c r="S1155" s="419"/>
      <c r="T1155" s="419"/>
      <c r="U1155" s="419"/>
      <c r="V1155" s="420"/>
      <c r="W1155" s="418" t="s">
        <v>540</v>
      </c>
      <c r="X1155" s="419"/>
      <c r="Y1155" s="419"/>
      <c r="Z1155" s="419"/>
      <c r="AA1155" s="419"/>
      <c r="AB1155" s="419"/>
      <c r="AC1155" s="419"/>
      <c r="AD1155" s="420"/>
      <c r="AE1155" s="566" t="s">
        <v>538</v>
      </c>
      <c r="AF1155" s="567"/>
      <c r="AG1155" s="567"/>
      <c r="AH1155" s="567"/>
      <c r="AI1155" s="567"/>
      <c r="AJ1155" s="567"/>
      <c r="AK1155" s="567"/>
      <c r="AL1155" s="567"/>
      <c r="AM1155" s="567"/>
      <c r="AN1155" s="567"/>
      <c r="AO1155" s="567"/>
      <c r="AP1155" s="567"/>
      <c r="AR1155" s="418" t="s">
        <v>509</v>
      </c>
      <c r="AS1155" s="419"/>
      <c r="AT1155" s="419"/>
      <c r="AU1155" s="419"/>
      <c r="AV1155" s="419"/>
      <c r="AW1155" s="419"/>
      <c r="AX1155" s="419"/>
      <c r="AY1155" s="419"/>
      <c r="AZ1155" s="419"/>
      <c r="BA1155" s="419"/>
      <c r="BB1155" s="419"/>
      <c r="BC1155" s="419"/>
      <c r="BD1155" s="419"/>
      <c r="BE1155" s="419"/>
      <c r="BF1155" s="419"/>
      <c r="BG1155" s="476" t="s">
        <v>506</v>
      </c>
      <c r="BH1155" s="476"/>
      <c r="BI1155" s="476"/>
      <c r="BJ1155" s="476"/>
      <c r="BK1155" s="476"/>
      <c r="BL1155" s="476"/>
      <c r="BM1155" s="476"/>
      <c r="BN1155" s="476" t="s">
        <v>507</v>
      </c>
      <c r="BO1155" s="476"/>
      <c r="BP1155" s="476"/>
      <c r="BQ1155" s="476"/>
      <c r="BR1155" s="476"/>
      <c r="BS1155" s="476"/>
      <c r="BT1155" s="476"/>
      <c r="BU1155" s="566" t="s">
        <v>510</v>
      </c>
      <c r="BV1155" s="567"/>
      <c r="BW1155" s="567"/>
      <c r="BX1155" s="567"/>
      <c r="BY1155" s="567"/>
      <c r="BZ1155" s="567"/>
      <c r="CA1155" s="567"/>
      <c r="CB1155" s="567"/>
      <c r="CC1155" s="567"/>
      <c r="CD1155" s="567"/>
      <c r="CE1155" s="567"/>
      <c r="CF1155" s="567"/>
      <c r="CG1155" s="567"/>
      <c r="CH1155" s="567"/>
      <c r="CI1155" s="567"/>
      <c r="CJ1155" s="568"/>
    </row>
    <row r="1156" spans="3:88" ht="14.25" customHeight="1" x14ac:dyDescent="0.35">
      <c r="C1156" s="5"/>
      <c r="D1156" s="421"/>
      <c r="E1156" s="422"/>
      <c r="F1156" s="422"/>
      <c r="G1156" s="422"/>
      <c r="H1156" s="422"/>
      <c r="I1156" s="422"/>
      <c r="J1156" s="422"/>
      <c r="K1156" s="422"/>
      <c r="L1156" s="422"/>
      <c r="M1156" s="422"/>
      <c r="N1156" s="423"/>
      <c r="O1156" s="421"/>
      <c r="P1156" s="422"/>
      <c r="Q1156" s="422"/>
      <c r="R1156" s="422"/>
      <c r="S1156" s="422"/>
      <c r="T1156" s="422"/>
      <c r="U1156" s="422"/>
      <c r="V1156" s="423"/>
      <c r="W1156" s="421"/>
      <c r="X1156" s="422"/>
      <c r="Y1156" s="422"/>
      <c r="Z1156" s="422"/>
      <c r="AA1156" s="422"/>
      <c r="AB1156" s="422"/>
      <c r="AC1156" s="422"/>
      <c r="AD1156" s="423"/>
      <c r="AE1156" s="566" t="s">
        <v>537</v>
      </c>
      <c r="AF1156" s="567"/>
      <c r="AG1156" s="567"/>
      <c r="AH1156" s="567"/>
      <c r="AI1156" s="567"/>
      <c r="AJ1156" s="567"/>
      <c r="AK1156" s="567"/>
      <c r="AL1156" s="568"/>
      <c r="AM1156" s="566" t="s">
        <v>508</v>
      </c>
      <c r="AN1156" s="567"/>
      <c r="AO1156" s="567"/>
      <c r="AP1156" s="567"/>
      <c r="AR1156" s="421"/>
      <c r="AS1156" s="422"/>
      <c r="AT1156" s="422"/>
      <c r="AU1156" s="422"/>
      <c r="AV1156" s="422"/>
      <c r="AW1156" s="422"/>
      <c r="AX1156" s="422"/>
      <c r="AY1156" s="422"/>
      <c r="AZ1156" s="422"/>
      <c r="BA1156" s="422"/>
      <c r="BB1156" s="422"/>
      <c r="BC1156" s="422"/>
      <c r="BD1156" s="422"/>
      <c r="BE1156" s="422"/>
      <c r="BF1156" s="422"/>
      <c r="BG1156" s="476"/>
      <c r="BH1156" s="476"/>
      <c r="BI1156" s="476"/>
      <c r="BJ1156" s="476"/>
      <c r="BK1156" s="476"/>
      <c r="BL1156" s="476"/>
      <c r="BM1156" s="476"/>
      <c r="BN1156" s="476"/>
      <c r="BO1156" s="476"/>
      <c r="BP1156" s="476"/>
      <c r="BQ1156" s="476"/>
      <c r="BR1156" s="476"/>
      <c r="BS1156" s="476"/>
      <c r="BT1156" s="476"/>
      <c r="BU1156" s="566" t="s">
        <v>621</v>
      </c>
      <c r="BV1156" s="567"/>
      <c r="BW1156" s="568"/>
      <c r="BX1156" s="566" t="s">
        <v>622</v>
      </c>
      <c r="BY1156" s="567"/>
      <c r="BZ1156" s="567"/>
      <c r="CA1156" s="567"/>
      <c r="CB1156" s="567"/>
      <c r="CC1156" s="567"/>
      <c r="CD1156" s="567"/>
      <c r="CE1156" s="567"/>
      <c r="CF1156" s="568"/>
      <c r="CG1156" s="566" t="s">
        <v>513</v>
      </c>
      <c r="CH1156" s="567"/>
      <c r="CI1156" s="567"/>
      <c r="CJ1156" s="568"/>
    </row>
    <row r="1157" spans="3:88" ht="14.25" customHeight="1" x14ac:dyDescent="0.35">
      <c r="C1157" s="6"/>
      <c r="D1157" s="424" t="s">
        <v>843</v>
      </c>
      <c r="E1157" s="425"/>
      <c r="F1157" s="425"/>
      <c r="G1157" s="425"/>
      <c r="H1157" s="425"/>
      <c r="I1157" s="425"/>
      <c r="J1157" s="425"/>
      <c r="K1157" s="425"/>
      <c r="L1157" s="425"/>
      <c r="M1157" s="425"/>
      <c r="N1157" s="426"/>
      <c r="O1157" s="378"/>
      <c r="P1157" s="379"/>
      <c r="Q1157" s="379"/>
      <c r="R1157" s="379"/>
      <c r="S1157" s="379"/>
      <c r="T1157" s="379"/>
      <c r="U1157" s="379"/>
      <c r="V1157" s="380"/>
      <c r="W1157" s="424"/>
      <c r="X1157" s="425"/>
      <c r="Y1157" s="425"/>
      <c r="Z1157" s="425"/>
      <c r="AA1157" s="425"/>
      <c r="AB1157" s="425"/>
      <c r="AC1157" s="425"/>
      <c r="AD1157" s="426"/>
      <c r="AE1157" s="424"/>
      <c r="AF1157" s="425"/>
      <c r="AG1157" s="425"/>
      <c r="AH1157" s="425"/>
      <c r="AI1157" s="425"/>
      <c r="AJ1157" s="425"/>
      <c r="AK1157" s="425"/>
      <c r="AL1157" s="426"/>
      <c r="AM1157" s="424"/>
      <c r="AN1157" s="425"/>
      <c r="AO1157" s="425"/>
      <c r="AP1157" s="425"/>
      <c r="AR1157" s="415" t="s">
        <v>1118</v>
      </c>
      <c r="AS1157" s="425"/>
      <c r="AT1157" s="425"/>
      <c r="AU1157" s="425"/>
      <c r="AV1157" s="425"/>
      <c r="AW1157" s="425"/>
      <c r="AX1157" s="425"/>
      <c r="AY1157" s="425"/>
      <c r="AZ1157" s="425"/>
      <c r="BA1157" s="425"/>
      <c r="BB1157" s="425"/>
      <c r="BC1157" s="425"/>
      <c r="BD1157" s="425"/>
      <c r="BE1157" s="425"/>
      <c r="BF1157" s="426"/>
      <c r="BG1157" s="415">
        <v>1802</v>
      </c>
      <c r="BH1157" s="425"/>
      <c r="BI1157" s="425"/>
      <c r="BJ1157" s="425"/>
      <c r="BK1157" s="425"/>
      <c r="BL1157" s="425"/>
      <c r="BM1157" s="426"/>
      <c r="BN1157" s="415"/>
      <c r="BO1157" s="425"/>
      <c r="BP1157" s="425"/>
      <c r="BQ1157" s="425"/>
      <c r="BR1157" s="425"/>
      <c r="BS1157" s="425"/>
      <c r="BT1157" s="426"/>
      <c r="BU1157" s="415"/>
      <c r="BV1157" s="425"/>
      <c r="BW1157" s="426"/>
      <c r="BX1157" s="415"/>
      <c r="BY1157" s="425"/>
      <c r="BZ1157" s="425"/>
      <c r="CA1157" s="425"/>
      <c r="CB1157" s="425"/>
      <c r="CC1157" s="425"/>
      <c r="CD1157" s="425"/>
      <c r="CE1157" s="425"/>
      <c r="CF1157" s="426"/>
      <c r="CG1157" s="424"/>
      <c r="CH1157" s="425"/>
      <c r="CI1157" s="425"/>
      <c r="CJ1157" s="426"/>
    </row>
    <row r="1158" spans="3:88" ht="14.25" customHeight="1" x14ac:dyDescent="0.35">
      <c r="C1158" s="6"/>
      <c r="D1158" s="279"/>
      <c r="E1158" s="280"/>
      <c r="F1158" s="280"/>
      <c r="G1158" s="280"/>
      <c r="H1158" s="280"/>
      <c r="I1158" s="280"/>
      <c r="J1158" s="280"/>
      <c r="K1158" s="280"/>
      <c r="L1158" s="280"/>
      <c r="M1158" s="280"/>
      <c r="N1158" s="281"/>
      <c r="O1158" s="378"/>
      <c r="P1158" s="379"/>
      <c r="Q1158" s="379"/>
      <c r="R1158" s="379"/>
      <c r="S1158" s="379"/>
      <c r="T1158" s="379"/>
      <c r="U1158" s="379"/>
      <c r="V1158" s="380"/>
      <c r="W1158" s="424"/>
      <c r="X1158" s="425"/>
      <c r="Y1158" s="425"/>
      <c r="Z1158" s="425"/>
      <c r="AA1158" s="425"/>
      <c r="AB1158" s="425"/>
      <c r="AC1158" s="425"/>
      <c r="AD1158" s="426"/>
      <c r="AE1158" s="424"/>
      <c r="AF1158" s="425"/>
      <c r="AG1158" s="425"/>
      <c r="AH1158" s="425"/>
      <c r="AI1158" s="425"/>
      <c r="AJ1158" s="425"/>
      <c r="AK1158" s="425"/>
      <c r="AL1158" s="426"/>
      <c r="AM1158" s="424"/>
      <c r="AN1158" s="425"/>
      <c r="AO1158" s="425"/>
      <c r="AP1158" s="425"/>
      <c r="AR1158" s="424" t="s">
        <v>1119</v>
      </c>
      <c r="AS1158" s="425"/>
      <c r="AT1158" s="425"/>
      <c r="AU1158" s="425"/>
      <c r="AV1158" s="425"/>
      <c r="AW1158" s="425"/>
      <c r="AX1158" s="425"/>
      <c r="AY1158" s="425"/>
      <c r="AZ1158" s="425"/>
      <c r="BA1158" s="425"/>
      <c r="BB1158" s="425"/>
      <c r="BC1158" s="425"/>
      <c r="BD1158" s="425"/>
      <c r="BE1158" s="425"/>
      <c r="BF1158" s="426"/>
      <c r="BG1158" s="424">
        <v>1172</v>
      </c>
      <c r="BH1158" s="425"/>
      <c r="BI1158" s="425"/>
      <c r="BJ1158" s="425"/>
      <c r="BK1158" s="425"/>
      <c r="BL1158" s="425"/>
      <c r="BM1158" s="426"/>
      <c r="BN1158" s="424"/>
      <c r="BO1158" s="425"/>
      <c r="BP1158" s="425"/>
      <c r="BQ1158" s="425"/>
      <c r="BR1158" s="425"/>
      <c r="BS1158" s="425"/>
      <c r="BT1158" s="426"/>
      <c r="BU1158" s="424"/>
      <c r="BV1158" s="425"/>
      <c r="BW1158" s="426"/>
      <c r="BX1158" s="424"/>
      <c r="BY1158" s="425"/>
      <c r="BZ1158" s="425"/>
      <c r="CA1158" s="425"/>
      <c r="CB1158" s="425"/>
      <c r="CC1158" s="425"/>
      <c r="CD1158" s="425"/>
      <c r="CE1158" s="425"/>
      <c r="CF1158" s="426"/>
      <c r="CG1158" s="424"/>
      <c r="CH1158" s="425"/>
      <c r="CI1158" s="425"/>
      <c r="CJ1158" s="426"/>
    </row>
    <row r="1159" spans="3:88" ht="14.25" customHeight="1" x14ac:dyDescent="0.35">
      <c r="C1159" s="6"/>
      <c r="D1159" s="279"/>
      <c r="E1159" s="280"/>
      <c r="F1159" s="280"/>
      <c r="G1159" s="280"/>
      <c r="H1159" s="280"/>
      <c r="I1159" s="280"/>
      <c r="J1159" s="280"/>
      <c r="K1159" s="280"/>
      <c r="L1159" s="280"/>
      <c r="M1159" s="280"/>
      <c r="N1159" s="281"/>
      <c r="O1159" s="378"/>
      <c r="P1159" s="379"/>
      <c r="Q1159" s="379"/>
      <c r="R1159" s="379"/>
      <c r="S1159" s="379"/>
      <c r="T1159" s="379"/>
      <c r="U1159" s="379"/>
      <c r="V1159" s="380"/>
      <c r="W1159" s="424"/>
      <c r="X1159" s="425"/>
      <c r="Y1159" s="425"/>
      <c r="Z1159" s="425"/>
      <c r="AA1159" s="425"/>
      <c r="AB1159" s="425"/>
      <c r="AC1159" s="425"/>
      <c r="AD1159" s="426"/>
      <c r="AE1159" s="424"/>
      <c r="AF1159" s="425"/>
      <c r="AG1159" s="425"/>
      <c r="AH1159" s="425"/>
      <c r="AI1159" s="425"/>
      <c r="AJ1159" s="425"/>
      <c r="AK1159" s="425"/>
      <c r="AL1159" s="426"/>
      <c r="AM1159" s="424"/>
      <c r="AN1159" s="425"/>
      <c r="AO1159" s="425"/>
      <c r="AP1159" s="425"/>
      <c r="AR1159" s="424"/>
      <c r="AS1159" s="425"/>
      <c r="AT1159" s="425"/>
      <c r="AU1159" s="425"/>
      <c r="AV1159" s="425"/>
      <c r="AW1159" s="425"/>
      <c r="AX1159" s="425"/>
      <c r="AY1159" s="425"/>
      <c r="AZ1159" s="425"/>
      <c r="BA1159" s="425"/>
      <c r="BB1159" s="425"/>
      <c r="BC1159" s="425"/>
      <c r="BD1159" s="425"/>
      <c r="BE1159" s="425"/>
      <c r="BF1159" s="426"/>
      <c r="BG1159" s="424"/>
      <c r="BH1159" s="425"/>
      <c r="BI1159" s="425"/>
      <c r="BJ1159" s="425"/>
      <c r="BK1159" s="425"/>
      <c r="BL1159" s="425"/>
      <c r="BM1159" s="426"/>
      <c r="BN1159" s="424"/>
      <c r="BO1159" s="425"/>
      <c r="BP1159" s="425"/>
      <c r="BQ1159" s="425"/>
      <c r="BR1159" s="425"/>
      <c r="BS1159" s="425"/>
      <c r="BT1159" s="426"/>
      <c r="BU1159" s="424"/>
      <c r="BV1159" s="425"/>
      <c r="BW1159" s="426"/>
      <c r="BX1159" s="424"/>
      <c r="BY1159" s="425"/>
      <c r="BZ1159" s="425"/>
      <c r="CA1159" s="425"/>
      <c r="CB1159" s="425"/>
      <c r="CC1159" s="425"/>
      <c r="CD1159" s="425"/>
      <c r="CE1159" s="425"/>
      <c r="CF1159" s="426"/>
      <c r="CG1159" s="424"/>
      <c r="CH1159" s="425"/>
      <c r="CI1159" s="425"/>
      <c r="CJ1159" s="426"/>
    </row>
    <row r="1160" spans="3:88" ht="14.25" customHeight="1" x14ac:dyDescent="0.35">
      <c r="C1160" s="6"/>
      <c r="D1160" s="279"/>
      <c r="E1160" s="280"/>
      <c r="F1160" s="280"/>
      <c r="G1160" s="280"/>
      <c r="H1160" s="280"/>
      <c r="I1160" s="280"/>
      <c r="J1160" s="280"/>
      <c r="K1160" s="280"/>
      <c r="L1160" s="280"/>
      <c r="M1160" s="280"/>
      <c r="N1160" s="281"/>
      <c r="O1160" s="378"/>
      <c r="P1160" s="379"/>
      <c r="Q1160" s="379"/>
      <c r="R1160" s="379"/>
      <c r="S1160" s="379"/>
      <c r="T1160" s="379"/>
      <c r="U1160" s="379"/>
      <c r="V1160" s="380"/>
      <c r="W1160" s="424"/>
      <c r="X1160" s="425"/>
      <c r="Y1160" s="425"/>
      <c r="Z1160" s="425"/>
      <c r="AA1160" s="425"/>
      <c r="AB1160" s="425"/>
      <c r="AC1160" s="425"/>
      <c r="AD1160" s="426"/>
      <c r="AE1160" s="424"/>
      <c r="AF1160" s="425"/>
      <c r="AG1160" s="425"/>
      <c r="AH1160" s="425"/>
      <c r="AI1160" s="425"/>
      <c r="AJ1160" s="425"/>
      <c r="AK1160" s="425"/>
      <c r="AL1160" s="426"/>
      <c r="AM1160" s="424"/>
      <c r="AN1160" s="425"/>
      <c r="AO1160" s="425"/>
      <c r="AP1160" s="425"/>
      <c r="AR1160" s="424"/>
      <c r="AS1160" s="425"/>
      <c r="AT1160" s="425"/>
      <c r="AU1160" s="425"/>
      <c r="AV1160" s="425"/>
      <c r="AW1160" s="425"/>
      <c r="AX1160" s="425"/>
      <c r="AY1160" s="425"/>
      <c r="AZ1160" s="425"/>
      <c r="BA1160" s="425"/>
      <c r="BB1160" s="425"/>
      <c r="BC1160" s="425"/>
      <c r="BD1160" s="425"/>
      <c r="BE1160" s="425"/>
      <c r="BF1160" s="426"/>
      <c r="BG1160" s="424"/>
      <c r="BH1160" s="425"/>
      <c r="BI1160" s="425"/>
      <c r="BJ1160" s="425"/>
      <c r="BK1160" s="425"/>
      <c r="BL1160" s="425"/>
      <c r="BM1160" s="426"/>
      <c r="BN1160" s="424"/>
      <c r="BO1160" s="425"/>
      <c r="BP1160" s="425"/>
      <c r="BQ1160" s="425"/>
      <c r="BR1160" s="425"/>
      <c r="BS1160" s="425"/>
      <c r="BT1160" s="426"/>
      <c r="BU1160" s="424"/>
      <c r="BV1160" s="425"/>
      <c r="BW1160" s="426"/>
      <c r="BX1160" s="424"/>
      <c r="BY1160" s="425"/>
      <c r="BZ1160" s="425"/>
      <c r="CA1160" s="425"/>
      <c r="CB1160" s="425"/>
      <c r="CC1160" s="425"/>
      <c r="CD1160" s="425"/>
      <c r="CE1160" s="425"/>
      <c r="CF1160" s="426"/>
      <c r="CG1160" s="424"/>
      <c r="CH1160" s="425"/>
      <c r="CI1160" s="425"/>
      <c r="CJ1160" s="426"/>
    </row>
    <row r="1161" spans="3:88" ht="14.25" customHeight="1" x14ac:dyDescent="0.35">
      <c r="C1161" s="6"/>
      <c r="D1161" s="279"/>
      <c r="E1161" s="280"/>
      <c r="F1161" s="280"/>
      <c r="G1161" s="280"/>
      <c r="H1161" s="280"/>
      <c r="I1161" s="280"/>
      <c r="J1161" s="280"/>
      <c r="K1161" s="280"/>
      <c r="L1161" s="280"/>
      <c r="M1161" s="280"/>
      <c r="N1161" s="281"/>
      <c r="O1161" s="378"/>
      <c r="P1161" s="379"/>
      <c r="Q1161" s="379"/>
      <c r="R1161" s="379"/>
      <c r="S1161" s="379"/>
      <c r="T1161" s="379"/>
      <c r="U1161" s="379"/>
      <c r="V1161" s="380"/>
      <c r="W1161" s="424"/>
      <c r="X1161" s="425"/>
      <c r="Y1161" s="425"/>
      <c r="Z1161" s="425"/>
      <c r="AA1161" s="425"/>
      <c r="AB1161" s="425"/>
      <c r="AC1161" s="425"/>
      <c r="AD1161" s="426"/>
      <c r="AE1161" s="424"/>
      <c r="AF1161" s="425"/>
      <c r="AG1161" s="425"/>
      <c r="AH1161" s="425"/>
      <c r="AI1161" s="425"/>
      <c r="AJ1161" s="425"/>
      <c r="AK1161" s="425"/>
      <c r="AL1161" s="426"/>
      <c r="AM1161" s="424"/>
      <c r="AN1161" s="425"/>
      <c r="AO1161" s="425"/>
      <c r="AP1161" s="425"/>
      <c r="AR1161" s="424"/>
      <c r="AS1161" s="425"/>
      <c r="AT1161" s="425"/>
      <c r="AU1161" s="425"/>
      <c r="AV1161" s="425"/>
      <c r="AW1161" s="425"/>
      <c r="AX1161" s="425"/>
      <c r="AY1161" s="425"/>
      <c r="AZ1161" s="425"/>
      <c r="BA1161" s="425"/>
      <c r="BB1161" s="425"/>
      <c r="BC1161" s="425"/>
      <c r="BD1161" s="425"/>
      <c r="BE1161" s="425"/>
      <c r="BF1161" s="426"/>
      <c r="BG1161" s="424"/>
      <c r="BH1161" s="425"/>
      <c r="BI1161" s="425"/>
      <c r="BJ1161" s="425"/>
      <c r="BK1161" s="425"/>
      <c r="BL1161" s="425"/>
      <c r="BM1161" s="426"/>
      <c r="BN1161" s="424"/>
      <c r="BO1161" s="425"/>
      <c r="BP1161" s="425"/>
      <c r="BQ1161" s="425"/>
      <c r="BR1161" s="425"/>
      <c r="BS1161" s="425"/>
      <c r="BT1161" s="426"/>
      <c r="BU1161" s="424"/>
      <c r="BV1161" s="425"/>
      <c r="BW1161" s="426"/>
      <c r="BX1161" s="424"/>
      <c r="BY1161" s="425"/>
      <c r="BZ1161" s="425"/>
      <c r="CA1161" s="425"/>
      <c r="CB1161" s="425"/>
      <c r="CC1161" s="425"/>
      <c r="CD1161" s="425"/>
      <c r="CE1161" s="425"/>
      <c r="CF1161" s="426"/>
      <c r="CG1161" s="424"/>
      <c r="CH1161" s="425"/>
      <c r="CI1161" s="425"/>
      <c r="CJ1161" s="426"/>
    </row>
    <row r="1162" spans="3:88" ht="14.25" customHeight="1" x14ac:dyDescent="0.35">
      <c r="C1162" s="6"/>
      <c r="D1162" s="95" t="s">
        <v>523</v>
      </c>
      <c r="E1162" s="95"/>
      <c r="F1162" s="95"/>
      <c r="G1162" s="95"/>
      <c r="H1162" s="95"/>
      <c r="I1162" s="95"/>
      <c r="J1162" s="95"/>
      <c r="K1162" s="95"/>
      <c r="L1162" s="95"/>
      <c r="M1162" s="95"/>
      <c r="N1162" s="95"/>
      <c r="O1162" s="95"/>
      <c r="P1162" s="95"/>
      <c r="Q1162" s="95"/>
      <c r="R1162" s="95"/>
      <c r="S1162" s="95"/>
      <c r="T1162" s="95"/>
      <c r="U1162" s="95"/>
      <c r="V1162" s="95"/>
      <c r="W1162" s="95"/>
      <c r="X1162" s="95"/>
      <c r="Y1162" s="95"/>
      <c r="Z1162" s="95"/>
      <c r="AA1162" s="95"/>
      <c r="AB1162" s="95"/>
      <c r="AC1162" s="95"/>
      <c r="AD1162" s="95"/>
      <c r="AE1162" s="95"/>
      <c r="AF1162" s="95"/>
      <c r="AG1162" s="95"/>
      <c r="AH1162" s="95"/>
      <c r="AI1162" s="95"/>
      <c r="AJ1162" s="95"/>
      <c r="AK1162" s="95"/>
      <c r="AL1162" s="95"/>
      <c r="AM1162" s="95"/>
      <c r="AN1162" s="95"/>
      <c r="AO1162" s="95"/>
      <c r="AP1162" s="95"/>
      <c r="AR1162" s="529" t="s">
        <v>523</v>
      </c>
      <c r="AS1162" s="529"/>
      <c r="AT1162" s="529"/>
      <c r="AU1162" s="529"/>
      <c r="AV1162" s="529"/>
      <c r="AW1162" s="529"/>
      <c r="AX1162" s="529"/>
      <c r="AY1162" s="529"/>
      <c r="AZ1162" s="529"/>
      <c r="BA1162" s="529"/>
      <c r="BB1162" s="529"/>
      <c r="BC1162" s="529"/>
      <c r="BD1162" s="529"/>
      <c r="BE1162" s="529"/>
      <c r="BF1162" s="529"/>
      <c r="BG1162" s="529"/>
      <c r="BH1162" s="529"/>
      <c r="BI1162" s="529"/>
      <c r="BJ1162" s="529"/>
      <c r="BK1162" s="529"/>
      <c r="BL1162" s="529"/>
      <c r="BM1162" s="529"/>
      <c r="BN1162" s="529"/>
      <c r="BO1162" s="529"/>
      <c r="BP1162" s="529"/>
      <c r="BQ1162" s="529"/>
      <c r="BR1162" s="529"/>
      <c r="BS1162" s="529"/>
      <c r="BT1162" s="529"/>
      <c r="BU1162" s="529"/>
      <c r="BV1162" s="529"/>
      <c r="BW1162" s="529"/>
      <c r="BX1162" s="529"/>
      <c r="BY1162" s="529"/>
      <c r="BZ1162" s="529"/>
      <c r="CA1162" s="529"/>
      <c r="CB1162" s="591"/>
      <c r="CC1162" s="591"/>
      <c r="CD1162" s="591"/>
      <c r="CE1162" s="591"/>
      <c r="CF1162" s="591"/>
      <c r="CG1162" s="591"/>
      <c r="CH1162" s="591"/>
      <c r="CI1162" s="64"/>
      <c r="CJ1162" s="64"/>
    </row>
    <row r="1163" spans="3:88" ht="14.25" customHeight="1" x14ac:dyDescent="0.35">
      <c r="D1163" s="6"/>
      <c r="E1163" s="6"/>
      <c r="F1163" s="6"/>
      <c r="G1163" s="6"/>
      <c r="H1163" s="6"/>
      <c r="I1163" s="6"/>
      <c r="J1163" s="6"/>
      <c r="K1163" s="6"/>
      <c r="L1163" s="6"/>
      <c r="M1163" s="6"/>
      <c r="N1163" s="6"/>
      <c r="O1163" s="6"/>
      <c r="P1163" s="6"/>
      <c r="Q1163" s="6"/>
      <c r="R1163" s="6"/>
      <c r="S1163" s="6"/>
      <c r="T1163" s="6"/>
      <c r="U1163" s="6"/>
      <c r="V1163" s="6"/>
      <c r="W1163" s="6"/>
      <c r="X1163" s="6"/>
      <c r="Y1163" s="6"/>
      <c r="Z1163" s="6"/>
      <c r="AA1163" s="6"/>
      <c r="AB1163" s="6"/>
      <c r="AC1163" s="6"/>
      <c r="AD1163" s="6"/>
      <c r="AE1163" s="6"/>
      <c r="AF1163" s="106"/>
      <c r="AG1163" s="106"/>
      <c r="AH1163" s="106"/>
      <c r="AI1163" s="106"/>
      <c r="AJ1163" s="106"/>
      <c r="AK1163" s="106"/>
      <c r="AL1163" s="106"/>
      <c r="AM1163" s="106"/>
      <c r="AN1163" s="6"/>
      <c r="AO1163" s="6"/>
      <c r="AP1163" s="6"/>
    </row>
    <row r="1164" spans="3:88" ht="14.25" customHeight="1" x14ac:dyDescent="0.35">
      <c r="D1164" s="316" t="s">
        <v>518</v>
      </c>
      <c r="E1164" s="316"/>
      <c r="F1164" s="316"/>
      <c r="G1164" s="316"/>
      <c r="H1164" s="316"/>
      <c r="I1164" s="316"/>
      <c r="J1164" s="316"/>
      <c r="K1164" s="316"/>
      <c r="L1164" s="316"/>
      <c r="M1164" s="316"/>
      <c r="N1164" s="316"/>
      <c r="O1164" s="316"/>
      <c r="P1164" s="316"/>
      <c r="Q1164" s="316"/>
      <c r="R1164" s="316"/>
      <c r="S1164" s="316"/>
      <c r="T1164" s="316"/>
      <c r="U1164" s="316"/>
      <c r="V1164" s="316"/>
      <c r="W1164" s="316"/>
      <c r="X1164" s="316"/>
      <c r="Y1164" s="316"/>
      <c r="Z1164" s="316"/>
      <c r="AA1164" s="316"/>
      <c r="AB1164" s="316"/>
      <c r="AC1164" s="316"/>
      <c r="AD1164" s="316"/>
      <c r="AE1164" s="316"/>
      <c r="AF1164" s="316"/>
      <c r="AG1164" s="316"/>
      <c r="AH1164" s="316"/>
      <c r="AI1164" s="316"/>
      <c r="AJ1164" s="316"/>
      <c r="AK1164" s="316"/>
      <c r="AL1164" s="316"/>
      <c r="AM1164" s="316"/>
      <c r="AN1164" s="316"/>
      <c r="AO1164" s="316"/>
      <c r="AP1164" s="316"/>
      <c r="AR1164" s="590" t="s">
        <v>522</v>
      </c>
      <c r="AS1164" s="590"/>
      <c r="AT1164" s="590"/>
      <c r="AU1164" s="590"/>
      <c r="AV1164" s="590"/>
      <c r="AW1164" s="590"/>
      <c r="AX1164" s="590"/>
      <c r="AY1164" s="590"/>
      <c r="AZ1164" s="590"/>
      <c r="BA1164" s="590"/>
      <c r="BB1164" s="590"/>
      <c r="BC1164" s="590"/>
      <c r="BD1164" s="590"/>
      <c r="BE1164" s="590"/>
      <c r="BF1164" s="590"/>
      <c r="BG1164" s="590"/>
      <c r="BH1164" s="590"/>
      <c r="BI1164" s="590"/>
      <c r="BJ1164" s="590"/>
      <c r="BK1164" s="590"/>
      <c r="BL1164" s="590"/>
      <c r="BM1164" s="590"/>
      <c r="BN1164" s="590"/>
      <c r="BO1164" s="590"/>
      <c r="BP1164" s="590"/>
      <c r="BQ1164" s="590"/>
      <c r="BR1164" s="590"/>
      <c r="BS1164" s="590"/>
      <c r="BT1164" s="590"/>
      <c r="BU1164" s="590"/>
      <c r="BV1164" s="590"/>
      <c r="BW1164" s="590"/>
      <c r="BX1164" s="590"/>
      <c r="BY1164" s="590"/>
      <c r="BZ1164" s="590"/>
      <c r="CA1164" s="590"/>
      <c r="CB1164" s="590"/>
      <c r="CC1164" s="590"/>
      <c r="CD1164" s="590"/>
      <c r="CE1164" s="590"/>
      <c r="CF1164" s="590"/>
      <c r="CG1164" s="590"/>
      <c r="CH1164" s="590"/>
      <c r="CI1164" s="590"/>
      <c r="CJ1164" s="590"/>
    </row>
    <row r="1165" spans="3:88" ht="14.25" customHeight="1" x14ac:dyDescent="0.35">
      <c r="D1165" s="94"/>
      <c r="E1165" s="94"/>
      <c r="F1165" s="94"/>
      <c r="G1165" s="94"/>
      <c r="H1165" s="94"/>
      <c r="I1165" s="94"/>
      <c r="J1165" s="94"/>
      <c r="K1165" s="94"/>
      <c r="L1165" s="94"/>
      <c r="M1165" s="94"/>
      <c r="N1165" s="94"/>
      <c r="O1165" s="94"/>
      <c r="P1165" s="94"/>
      <c r="Q1165" s="94"/>
      <c r="R1165" s="94"/>
      <c r="S1165" s="94"/>
      <c r="T1165" s="94"/>
      <c r="U1165" s="94"/>
      <c r="V1165" s="94"/>
      <c r="W1165" s="94"/>
      <c r="X1165" s="94"/>
      <c r="Y1165" s="94"/>
      <c r="Z1165" s="94"/>
      <c r="AA1165" s="94"/>
      <c r="AB1165" s="94"/>
      <c r="AC1165" s="94"/>
      <c r="AD1165" s="94"/>
      <c r="AE1165" s="94"/>
      <c r="AF1165" s="94"/>
      <c r="AG1165" s="94"/>
      <c r="AH1165" s="94"/>
      <c r="AI1165" s="94"/>
      <c r="AJ1165" s="94"/>
      <c r="AK1165" s="94"/>
      <c r="AL1165" s="94"/>
      <c r="AM1165" s="94"/>
      <c r="AN1165" s="94"/>
      <c r="AO1165" s="94"/>
      <c r="AP1165" s="94"/>
      <c r="AR1165" s="670"/>
      <c r="AS1165" s="670"/>
      <c r="AT1165" s="670"/>
      <c r="AU1165" s="670"/>
      <c r="AV1165" s="670"/>
      <c r="AW1165" s="670"/>
      <c r="AX1165" s="670"/>
      <c r="AY1165" s="670"/>
      <c r="AZ1165" s="670"/>
      <c r="BA1165" s="670"/>
      <c r="BB1165" s="670"/>
      <c r="BC1165" s="670"/>
      <c r="BD1165" s="670"/>
      <c r="BE1165" s="670"/>
      <c r="BF1165" s="670"/>
      <c r="BG1165" s="670"/>
      <c r="BH1165" s="670"/>
      <c r="BI1165" s="670"/>
      <c r="BJ1165" s="670"/>
      <c r="BK1165" s="670"/>
      <c r="BL1165" s="670"/>
      <c r="BM1165" s="670"/>
      <c r="BN1165" s="670"/>
      <c r="BO1165" s="670"/>
      <c r="BP1165" s="670"/>
      <c r="BQ1165" s="670"/>
      <c r="BR1165" s="670"/>
      <c r="BS1165" s="670"/>
      <c r="BT1165" s="670"/>
      <c r="BU1165" s="670"/>
      <c r="BV1165" s="670"/>
      <c r="BW1165" s="670"/>
      <c r="BX1165" s="670"/>
      <c r="BY1165" s="670"/>
      <c r="BZ1165" s="670"/>
      <c r="CA1165" s="670"/>
      <c r="CB1165" s="670"/>
      <c r="CC1165" s="670"/>
      <c r="CD1165" s="670"/>
      <c r="CE1165" s="670"/>
      <c r="CF1165" s="670"/>
      <c r="CG1165" s="670"/>
      <c r="CH1165" s="670"/>
      <c r="CI1165" s="670"/>
      <c r="CJ1165" s="670"/>
    </row>
    <row r="1166" spans="3:88" ht="14.25" customHeight="1" x14ac:dyDescent="0.35">
      <c r="D1166" s="418" t="s">
        <v>519</v>
      </c>
      <c r="E1166" s="419"/>
      <c r="F1166" s="419"/>
      <c r="G1166" s="419"/>
      <c r="H1166" s="419"/>
      <c r="I1166" s="419"/>
      <c r="J1166" s="419"/>
      <c r="K1166" s="419"/>
      <c r="L1166" s="419"/>
      <c r="M1166" s="419"/>
      <c r="N1166" s="419"/>
      <c r="O1166" s="419"/>
      <c r="P1166" s="419"/>
      <c r="Q1166" s="419"/>
      <c r="R1166" s="419"/>
      <c r="S1166" s="419"/>
      <c r="T1166" s="419"/>
      <c r="U1166" s="419"/>
      <c r="V1166" s="419"/>
      <c r="W1166" s="419"/>
      <c r="X1166" s="420"/>
      <c r="Y1166" s="566" t="s">
        <v>542</v>
      </c>
      <c r="Z1166" s="567"/>
      <c r="AA1166" s="567"/>
      <c r="AB1166" s="567"/>
      <c r="AC1166" s="567"/>
      <c r="AD1166" s="567"/>
      <c r="AE1166" s="567"/>
      <c r="AF1166" s="567"/>
      <c r="AG1166" s="567"/>
      <c r="AH1166" s="567"/>
      <c r="AI1166" s="567"/>
      <c r="AJ1166" s="567"/>
      <c r="AK1166" s="567"/>
      <c r="AL1166" s="567"/>
      <c r="AM1166" s="567"/>
      <c r="AN1166" s="567"/>
      <c r="AO1166" s="567"/>
      <c r="AP1166" s="567"/>
      <c r="AR1166" s="418" t="s">
        <v>521</v>
      </c>
      <c r="AS1166" s="419"/>
      <c r="AT1166" s="419"/>
      <c r="AU1166" s="419"/>
      <c r="AV1166" s="419"/>
      <c r="AW1166" s="419"/>
      <c r="AX1166" s="419"/>
      <c r="AY1166" s="419"/>
      <c r="AZ1166" s="419"/>
      <c r="BA1166" s="419"/>
      <c r="BB1166" s="419"/>
      <c r="BC1166" s="419"/>
      <c r="BD1166" s="419"/>
      <c r="BE1166" s="419"/>
      <c r="BF1166" s="419"/>
      <c r="BG1166" s="419"/>
      <c r="BH1166" s="419"/>
      <c r="BI1166" s="419"/>
      <c r="BJ1166" s="419"/>
      <c r="BK1166" s="419"/>
      <c r="BL1166" s="420"/>
      <c r="BM1166" s="476" t="s">
        <v>117</v>
      </c>
      <c r="BN1166" s="476"/>
      <c r="BO1166" s="476"/>
      <c r="BP1166" s="476"/>
      <c r="BQ1166" s="476"/>
      <c r="BR1166" s="476"/>
      <c r="BS1166" s="476"/>
      <c r="BT1166" s="476"/>
      <c r="BU1166" s="476" t="s">
        <v>510</v>
      </c>
      <c r="BV1166" s="476"/>
      <c r="BW1166" s="476"/>
      <c r="BX1166" s="476"/>
      <c r="BY1166" s="476"/>
      <c r="BZ1166" s="476"/>
      <c r="CA1166" s="476"/>
      <c r="CB1166" s="476"/>
      <c r="CC1166" s="476"/>
      <c r="CD1166" s="476"/>
      <c r="CE1166" s="476"/>
      <c r="CF1166" s="476"/>
      <c r="CG1166" s="476"/>
      <c r="CH1166" s="476"/>
      <c r="CI1166" s="476"/>
      <c r="CJ1166" s="476"/>
    </row>
    <row r="1167" spans="3:88" ht="14.25" customHeight="1" x14ac:dyDescent="0.35">
      <c r="D1167" s="421"/>
      <c r="E1167" s="422"/>
      <c r="F1167" s="422"/>
      <c r="G1167" s="422"/>
      <c r="H1167" s="422"/>
      <c r="I1167" s="422"/>
      <c r="J1167" s="422"/>
      <c r="K1167" s="422"/>
      <c r="L1167" s="422"/>
      <c r="M1167" s="422"/>
      <c r="N1167" s="422"/>
      <c r="O1167" s="422"/>
      <c r="P1167" s="422"/>
      <c r="Q1167" s="422"/>
      <c r="R1167" s="422"/>
      <c r="S1167" s="422"/>
      <c r="T1167" s="422"/>
      <c r="U1167" s="422"/>
      <c r="V1167" s="422"/>
      <c r="W1167" s="422"/>
      <c r="X1167" s="423"/>
      <c r="Y1167" s="566" t="s">
        <v>543</v>
      </c>
      <c r="Z1167" s="567"/>
      <c r="AA1167" s="567"/>
      <c r="AB1167" s="567"/>
      <c r="AC1167" s="567"/>
      <c r="AD1167" s="567"/>
      <c r="AE1167" s="567"/>
      <c r="AF1167" s="567"/>
      <c r="AG1167" s="567"/>
      <c r="AH1167" s="567"/>
      <c r="AI1167" s="568"/>
      <c r="AJ1167" s="566" t="s">
        <v>520</v>
      </c>
      <c r="AK1167" s="567"/>
      <c r="AL1167" s="567"/>
      <c r="AM1167" s="567"/>
      <c r="AN1167" s="567"/>
      <c r="AO1167" s="567"/>
      <c r="AP1167" s="567"/>
      <c r="AR1167" s="421"/>
      <c r="AS1167" s="422"/>
      <c r="AT1167" s="422"/>
      <c r="AU1167" s="422"/>
      <c r="AV1167" s="422"/>
      <c r="AW1167" s="422"/>
      <c r="AX1167" s="422"/>
      <c r="AY1167" s="422"/>
      <c r="AZ1167" s="422"/>
      <c r="BA1167" s="422"/>
      <c r="BB1167" s="422"/>
      <c r="BC1167" s="422"/>
      <c r="BD1167" s="422"/>
      <c r="BE1167" s="422"/>
      <c r="BF1167" s="422"/>
      <c r="BG1167" s="422"/>
      <c r="BH1167" s="422"/>
      <c r="BI1167" s="422"/>
      <c r="BJ1167" s="422"/>
      <c r="BK1167" s="422"/>
      <c r="BL1167" s="423"/>
      <c r="BM1167" s="476"/>
      <c r="BN1167" s="476"/>
      <c r="BO1167" s="476"/>
      <c r="BP1167" s="476"/>
      <c r="BQ1167" s="476"/>
      <c r="BR1167" s="476"/>
      <c r="BS1167" s="476"/>
      <c r="BT1167" s="476"/>
      <c r="BU1167" s="476"/>
      <c r="BV1167" s="476"/>
      <c r="BW1167" s="476"/>
      <c r="BX1167" s="476"/>
      <c r="BY1167" s="476"/>
      <c r="BZ1167" s="476"/>
      <c r="CA1167" s="476"/>
      <c r="CB1167" s="476"/>
      <c r="CC1167" s="476"/>
      <c r="CD1167" s="476"/>
      <c r="CE1167" s="476"/>
      <c r="CF1167" s="476"/>
      <c r="CG1167" s="476"/>
      <c r="CH1167" s="476"/>
      <c r="CI1167" s="476"/>
      <c r="CJ1167" s="476"/>
    </row>
    <row r="1168" spans="3:88" ht="14.25" customHeight="1" x14ac:dyDescent="0.35">
      <c r="D1168" s="415" t="s">
        <v>1120</v>
      </c>
      <c r="E1168" s="416"/>
      <c r="F1168" s="416"/>
      <c r="G1168" s="416"/>
      <c r="H1168" s="416"/>
      <c r="I1168" s="416"/>
      <c r="J1168" s="416"/>
      <c r="K1168" s="416"/>
      <c r="L1168" s="416"/>
      <c r="M1168" s="416"/>
      <c r="N1168" s="416"/>
      <c r="O1168" s="416"/>
      <c r="P1168" s="416"/>
      <c r="Q1168" s="416"/>
      <c r="R1168" s="416"/>
      <c r="S1168" s="416"/>
      <c r="T1168" s="416"/>
      <c r="U1168" s="416"/>
      <c r="V1168" s="416"/>
      <c r="W1168" s="416"/>
      <c r="X1168" s="417"/>
      <c r="Y1168" s="424">
        <v>16</v>
      </c>
      <c r="Z1168" s="425"/>
      <c r="AA1168" s="425"/>
      <c r="AB1168" s="425"/>
      <c r="AC1168" s="425"/>
      <c r="AD1168" s="425"/>
      <c r="AE1168" s="425"/>
      <c r="AF1168" s="425"/>
      <c r="AG1168" s="425"/>
      <c r="AH1168" s="425"/>
      <c r="AI1168" s="426"/>
      <c r="AJ1168" s="424">
        <v>3</v>
      </c>
      <c r="AK1168" s="425"/>
      <c r="AL1168" s="425"/>
      <c r="AM1168" s="425"/>
      <c r="AN1168" s="425"/>
      <c r="AO1168" s="425"/>
      <c r="AP1168" s="425"/>
      <c r="AR1168" s="424" t="s">
        <v>1121</v>
      </c>
      <c r="AS1168" s="425"/>
      <c r="AT1168" s="425"/>
      <c r="AU1168" s="425"/>
      <c r="AV1168" s="425"/>
      <c r="AW1168" s="425"/>
      <c r="AX1168" s="425"/>
      <c r="AY1168" s="425"/>
      <c r="AZ1168" s="425"/>
      <c r="BA1168" s="425"/>
      <c r="BB1168" s="425"/>
      <c r="BC1168" s="425"/>
      <c r="BD1168" s="425"/>
      <c r="BE1168" s="425"/>
      <c r="BF1168" s="425"/>
      <c r="BG1168" s="425"/>
      <c r="BH1168" s="425"/>
      <c r="BI1168" s="425"/>
      <c r="BJ1168" s="425"/>
      <c r="BK1168" s="425"/>
      <c r="BL1168" s="426"/>
      <c r="BM1168" s="452">
        <v>800</v>
      </c>
      <c r="BN1168" s="452"/>
      <c r="BO1168" s="452"/>
      <c r="BP1168" s="452"/>
      <c r="BQ1168" s="452"/>
      <c r="BR1168" s="452"/>
      <c r="BS1168" s="452"/>
      <c r="BT1168" s="452"/>
      <c r="BU1168" s="452"/>
      <c r="BV1168" s="452"/>
      <c r="BW1168" s="452"/>
      <c r="BX1168" s="452"/>
      <c r="BY1168" s="452"/>
      <c r="BZ1168" s="452"/>
      <c r="CA1168" s="452"/>
      <c r="CB1168" s="452"/>
      <c r="CC1168" s="452"/>
      <c r="CD1168" s="452"/>
      <c r="CE1168" s="452"/>
      <c r="CF1168" s="452"/>
      <c r="CG1168" s="452"/>
      <c r="CH1168" s="452"/>
      <c r="CI1168" s="452"/>
      <c r="CJ1168" s="452"/>
    </row>
    <row r="1169" spans="4:88" ht="14.25" customHeight="1" x14ac:dyDescent="0.35">
      <c r="D1169" s="279"/>
      <c r="E1169" s="280"/>
      <c r="F1169" s="280"/>
      <c r="G1169" s="280"/>
      <c r="H1169" s="280"/>
      <c r="I1169" s="280"/>
      <c r="J1169" s="280"/>
      <c r="K1169" s="280"/>
      <c r="L1169" s="280"/>
      <c r="M1169" s="280"/>
      <c r="N1169" s="280"/>
      <c r="O1169" s="280"/>
      <c r="P1169" s="280"/>
      <c r="Q1169" s="280"/>
      <c r="R1169" s="280"/>
      <c r="S1169" s="280"/>
      <c r="T1169" s="280"/>
      <c r="U1169" s="280"/>
      <c r="V1169" s="280"/>
      <c r="W1169" s="280"/>
      <c r="X1169" s="281"/>
      <c r="Y1169" s="424"/>
      <c r="Z1169" s="425"/>
      <c r="AA1169" s="425"/>
      <c r="AB1169" s="425"/>
      <c r="AC1169" s="425"/>
      <c r="AD1169" s="425"/>
      <c r="AE1169" s="425"/>
      <c r="AF1169" s="425"/>
      <c r="AG1169" s="425"/>
      <c r="AH1169" s="425"/>
      <c r="AI1169" s="426"/>
      <c r="AJ1169" s="424"/>
      <c r="AK1169" s="425"/>
      <c r="AL1169" s="425"/>
      <c r="AM1169" s="425"/>
      <c r="AN1169" s="425"/>
      <c r="AO1169" s="425"/>
      <c r="AP1169" s="425"/>
      <c r="AR1169" s="424" t="s">
        <v>1122</v>
      </c>
      <c r="AS1169" s="425"/>
      <c r="AT1169" s="425"/>
      <c r="AU1169" s="425"/>
      <c r="AV1169" s="425"/>
      <c r="AW1169" s="425"/>
      <c r="AX1169" s="425"/>
      <c r="AY1169" s="425"/>
      <c r="AZ1169" s="425"/>
      <c r="BA1169" s="425"/>
      <c r="BB1169" s="425"/>
      <c r="BC1169" s="425"/>
      <c r="BD1169" s="425"/>
      <c r="BE1169" s="425"/>
      <c r="BF1169" s="425"/>
      <c r="BG1169" s="425"/>
      <c r="BH1169" s="425"/>
      <c r="BI1169" s="425"/>
      <c r="BJ1169" s="425"/>
      <c r="BK1169" s="425"/>
      <c r="BL1169" s="426"/>
      <c r="BM1169" s="452">
        <v>700</v>
      </c>
      <c r="BN1169" s="452"/>
      <c r="BO1169" s="452"/>
      <c r="BP1169" s="452"/>
      <c r="BQ1169" s="452"/>
      <c r="BR1169" s="452"/>
      <c r="BS1169" s="452"/>
      <c r="BT1169" s="452"/>
      <c r="BU1169" s="452"/>
      <c r="BV1169" s="452"/>
      <c r="BW1169" s="452"/>
      <c r="BX1169" s="452"/>
      <c r="BY1169" s="452"/>
      <c r="BZ1169" s="452"/>
      <c r="CA1169" s="452"/>
      <c r="CB1169" s="452"/>
      <c r="CC1169" s="452"/>
      <c r="CD1169" s="452"/>
      <c r="CE1169" s="452"/>
      <c r="CF1169" s="452"/>
      <c r="CG1169" s="452"/>
      <c r="CH1169" s="452"/>
      <c r="CI1169" s="452"/>
      <c r="CJ1169" s="452"/>
    </row>
    <row r="1170" spans="4:88" ht="14.25" customHeight="1" x14ac:dyDescent="0.35">
      <c r="D1170" s="279"/>
      <c r="E1170" s="280"/>
      <c r="F1170" s="280"/>
      <c r="G1170" s="280"/>
      <c r="H1170" s="280"/>
      <c r="I1170" s="280"/>
      <c r="J1170" s="280"/>
      <c r="K1170" s="280"/>
      <c r="L1170" s="280"/>
      <c r="M1170" s="280"/>
      <c r="N1170" s="280"/>
      <c r="O1170" s="280"/>
      <c r="P1170" s="280"/>
      <c r="Q1170" s="280"/>
      <c r="R1170" s="280"/>
      <c r="S1170" s="280"/>
      <c r="T1170" s="280"/>
      <c r="U1170" s="280"/>
      <c r="V1170" s="280"/>
      <c r="W1170" s="280"/>
      <c r="X1170" s="281"/>
      <c r="Y1170" s="424"/>
      <c r="Z1170" s="425"/>
      <c r="AA1170" s="425"/>
      <c r="AB1170" s="425"/>
      <c r="AC1170" s="425"/>
      <c r="AD1170" s="425"/>
      <c r="AE1170" s="425"/>
      <c r="AF1170" s="425"/>
      <c r="AG1170" s="425"/>
      <c r="AH1170" s="425"/>
      <c r="AI1170" s="426"/>
      <c r="AJ1170" s="424"/>
      <c r="AK1170" s="425"/>
      <c r="AL1170" s="425"/>
      <c r="AM1170" s="425"/>
      <c r="AN1170" s="425"/>
      <c r="AO1170" s="425"/>
      <c r="AP1170" s="425"/>
      <c r="AR1170" s="424" t="s">
        <v>1123</v>
      </c>
      <c r="AS1170" s="425"/>
      <c r="AT1170" s="425"/>
      <c r="AU1170" s="425"/>
      <c r="AV1170" s="425"/>
      <c r="AW1170" s="425"/>
      <c r="AX1170" s="425"/>
      <c r="AY1170" s="425"/>
      <c r="AZ1170" s="425"/>
      <c r="BA1170" s="425"/>
      <c r="BB1170" s="425"/>
      <c r="BC1170" s="425"/>
      <c r="BD1170" s="425"/>
      <c r="BE1170" s="425"/>
      <c r="BF1170" s="425"/>
      <c r="BG1170" s="425"/>
      <c r="BH1170" s="425"/>
      <c r="BI1170" s="425"/>
      <c r="BJ1170" s="425"/>
      <c r="BK1170" s="425"/>
      <c r="BL1170" s="426"/>
      <c r="BM1170" s="452">
        <v>600</v>
      </c>
      <c r="BN1170" s="452"/>
      <c r="BO1170" s="452"/>
      <c r="BP1170" s="452"/>
      <c r="BQ1170" s="452"/>
      <c r="BR1170" s="452"/>
      <c r="BS1170" s="452"/>
      <c r="BT1170" s="452"/>
      <c r="BU1170" s="452"/>
      <c r="BV1170" s="452"/>
      <c r="BW1170" s="452"/>
      <c r="BX1170" s="452"/>
      <c r="BY1170" s="452"/>
      <c r="BZ1170" s="452"/>
      <c r="CA1170" s="452"/>
      <c r="CB1170" s="452"/>
      <c r="CC1170" s="452"/>
      <c r="CD1170" s="452"/>
      <c r="CE1170" s="452"/>
      <c r="CF1170" s="452"/>
      <c r="CG1170" s="452"/>
      <c r="CH1170" s="452"/>
      <c r="CI1170" s="452"/>
      <c r="CJ1170" s="452"/>
    </row>
    <row r="1171" spans="4:88" ht="14.25" customHeight="1" x14ac:dyDescent="0.35">
      <c r="D1171" s="279"/>
      <c r="E1171" s="280"/>
      <c r="F1171" s="280"/>
      <c r="G1171" s="280"/>
      <c r="H1171" s="280"/>
      <c r="I1171" s="280"/>
      <c r="J1171" s="280"/>
      <c r="K1171" s="280"/>
      <c r="L1171" s="280"/>
      <c r="M1171" s="280"/>
      <c r="N1171" s="280"/>
      <c r="O1171" s="280"/>
      <c r="P1171" s="280"/>
      <c r="Q1171" s="280"/>
      <c r="R1171" s="280"/>
      <c r="S1171" s="280"/>
      <c r="T1171" s="280"/>
      <c r="U1171" s="280"/>
      <c r="V1171" s="280"/>
      <c r="W1171" s="280"/>
      <c r="X1171" s="281"/>
      <c r="Y1171" s="424"/>
      <c r="Z1171" s="425"/>
      <c r="AA1171" s="425"/>
      <c r="AB1171" s="425"/>
      <c r="AC1171" s="425"/>
      <c r="AD1171" s="425"/>
      <c r="AE1171" s="425"/>
      <c r="AF1171" s="425"/>
      <c r="AG1171" s="425"/>
      <c r="AH1171" s="425"/>
      <c r="AI1171" s="426"/>
      <c r="AJ1171" s="424"/>
      <c r="AK1171" s="425"/>
      <c r="AL1171" s="425"/>
      <c r="AM1171" s="425"/>
      <c r="AN1171" s="425"/>
      <c r="AO1171" s="425"/>
      <c r="AP1171" s="425"/>
      <c r="AR1171" s="424" t="s">
        <v>1124</v>
      </c>
      <c r="AS1171" s="425"/>
      <c r="AT1171" s="425"/>
      <c r="AU1171" s="425"/>
      <c r="AV1171" s="425"/>
      <c r="AW1171" s="425"/>
      <c r="AX1171" s="425"/>
      <c r="AY1171" s="425"/>
      <c r="AZ1171" s="425"/>
      <c r="BA1171" s="425"/>
      <c r="BB1171" s="425"/>
      <c r="BC1171" s="425"/>
      <c r="BD1171" s="425"/>
      <c r="BE1171" s="425"/>
      <c r="BF1171" s="425"/>
      <c r="BG1171" s="425"/>
      <c r="BH1171" s="425"/>
      <c r="BI1171" s="425"/>
      <c r="BJ1171" s="425"/>
      <c r="BK1171" s="425"/>
      <c r="BL1171" s="426"/>
      <c r="BM1171" s="472">
        <v>20000</v>
      </c>
      <c r="BN1171" s="435"/>
      <c r="BO1171" s="435"/>
      <c r="BP1171" s="435"/>
      <c r="BQ1171" s="435"/>
      <c r="BR1171" s="435"/>
      <c r="BS1171" s="435"/>
      <c r="BT1171" s="589"/>
      <c r="BU1171" s="472"/>
      <c r="BV1171" s="435"/>
      <c r="BW1171" s="435"/>
      <c r="BX1171" s="435"/>
      <c r="BY1171" s="435"/>
      <c r="BZ1171" s="435"/>
      <c r="CA1171" s="435"/>
      <c r="CB1171" s="435"/>
      <c r="CC1171" s="435"/>
      <c r="CD1171" s="435"/>
      <c r="CE1171" s="435"/>
      <c r="CF1171" s="435"/>
      <c r="CG1171" s="435"/>
      <c r="CH1171" s="435"/>
      <c r="CI1171" s="435"/>
      <c r="CJ1171" s="589"/>
    </row>
    <row r="1172" spans="4:88" ht="14.25" customHeight="1" x14ac:dyDescent="0.35">
      <c r="D1172" s="279"/>
      <c r="E1172" s="280"/>
      <c r="F1172" s="280"/>
      <c r="G1172" s="280"/>
      <c r="H1172" s="280"/>
      <c r="I1172" s="280"/>
      <c r="J1172" s="280"/>
      <c r="K1172" s="280"/>
      <c r="L1172" s="280"/>
      <c r="M1172" s="280"/>
      <c r="N1172" s="280"/>
      <c r="O1172" s="280"/>
      <c r="P1172" s="280"/>
      <c r="Q1172" s="280"/>
      <c r="R1172" s="280"/>
      <c r="S1172" s="280"/>
      <c r="T1172" s="280"/>
      <c r="U1172" s="280"/>
      <c r="V1172" s="280"/>
      <c r="W1172" s="280"/>
      <c r="X1172" s="281"/>
      <c r="Y1172" s="424"/>
      <c r="Z1172" s="425"/>
      <c r="AA1172" s="425"/>
      <c r="AB1172" s="425"/>
      <c r="AC1172" s="425"/>
      <c r="AD1172" s="425"/>
      <c r="AE1172" s="425"/>
      <c r="AF1172" s="425"/>
      <c r="AG1172" s="425"/>
      <c r="AH1172" s="425"/>
      <c r="AI1172" s="426"/>
      <c r="AJ1172" s="424"/>
      <c r="AK1172" s="425"/>
      <c r="AL1172" s="425"/>
      <c r="AM1172" s="425"/>
      <c r="AN1172" s="425"/>
      <c r="AO1172" s="425"/>
      <c r="AP1172" s="425"/>
      <c r="AR1172" s="424" t="s">
        <v>1125</v>
      </c>
      <c r="AS1172" s="425"/>
      <c r="AT1172" s="425"/>
      <c r="AU1172" s="425"/>
      <c r="AV1172" s="425"/>
      <c r="AW1172" s="425"/>
      <c r="AX1172" s="425"/>
      <c r="AY1172" s="425"/>
      <c r="AZ1172" s="425"/>
      <c r="BA1172" s="425"/>
      <c r="BB1172" s="425"/>
      <c r="BC1172" s="425"/>
      <c r="BD1172" s="425"/>
      <c r="BE1172" s="425"/>
      <c r="BF1172" s="425"/>
      <c r="BG1172" s="425"/>
      <c r="BH1172" s="425"/>
      <c r="BI1172" s="425"/>
      <c r="BJ1172" s="425"/>
      <c r="BK1172" s="425"/>
      <c r="BL1172" s="426"/>
      <c r="BM1172" s="472">
        <v>500</v>
      </c>
      <c r="BN1172" s="435"/>
      <c r="BO1172" s="435"/>
      <c r="BP1172" s="435"/>
      <c r="BQ1172" s="435"/>
      <c r="BR1172" s="435"/>
      <c r="BS1172" s="435"/>
      <c r="BT1172" s="589"/>
      <c r="BU1172" s="472"/>
      <c r="BV1172" s="435"/>
      <c r="BW1172" s="435"/>
      <c r="BX1172" s="435"/>
      <c r="BY1172" s="435"/>
      <c r="BZ1172" s="435"/>
      <c r="CA1172" s="435"/>
      <c r="CB1172" s="435"/>
      <c r="CC1172" s="435"/>
      <c r="CD1172" s="435"/>
      <c r="CE1172" s="435"/>
      <c r="CF1172" s="435"/>
      <c r="CG1172" s="435"/>
      <c r="CH1172" s="435"/>
      <c r="CI1172" s="435"/>
      <c r="CJ1172" s="589"/>
    </row>
    <row r="1173" spans="4:88" ht="14.25" customHeight="1" x14ac:dyDescent="0.35">
      <c r="D1173" s="279"/>
      <c r="E1173" s="280"/>
      <c r="F1173" s="280"/>
      <c r="G1173" s="280"/>
      <c r="H1173" s="280"/>
      <c r="I1173" s="280"/>
      <c r="J1173" s="280"/>
      <c r="K1173" s="280"/>
      <c r="L1173" s="280"/>
      <c r="M1173" s="280"/>
      <c r="N1173" s="280"/>
      <c r="O1173" s="280"/>
      <c r="P1173" s="280"/>
      <c r="Q1173" s="280"/>
      <c r="R1173" s="280"/>
      <c r="S1173" s="280"/>
      <c r="T1173" s="280"/>
      <c r="U1173" s="280"/>
      <c r="V1173" s="280"/>
      <c r="W1173" s="280"/>
      <c r="X1173" s="281"/>
      <c r="Y1173" s="424"/>
      <c r="Z1173" s="425"/>
      <c r="AA1173" s="425"/>
      <c r="AB1173" s="425"/>
      <c r="AC1173" s="425"/>
      <c r="AD1173" s="425"/>
      <c r="AE1173" s="425"/>
      <c r="AF1173" s="425"/>
      <c r="AG1173" s="425"/>
      <c r="AH1173" s="425"/>
      <c r="AI1173" s="426"/>
      <c r="AJ1173" s="424"/>
      <c r="AK1173" s="425"/>
      <c r="AL1173" s="425"/>
      <c r="AM1173" s="425"/>
      <c r="AN1173" s="425"/>
      <c r="AO1173" s="425"/>
      <c r="AP1173" s="425"/>
      <c r="AR1173" s="424" t="s">
        <v>1126</v>
      </c>
      <c r="AS1173" s="425"/>
      <c r="AT1173" s="425"/>
      <c r="AU1173" s="425"/>
      <c r="AV1173" s="425"/>
      <c r="AW1173" s="425"/>
      <c r="AX1173" s="425"/>
      <c r="AY1173" s="425"/>
      <c r="AZ1173" s="425"/>
      <c r="BA1173" s="425"/>
      <c r="BB1173" s="425"/>
      <c r="BC1173" s="425"/>
      <c r="BD1173" s="425"/>
      <c r="BE1173" s="425"/>
      <c r="BF1173" s="425"/>
      <c r="BG1173" s="425"/>
      <c r="BH1173" s="425"/>
      <c r="BI1173" s="425"/>
      <c r="BJ1173" s="425"/>
      <c r="BK1173" s="425"/>
      <c r="BL1173" s="426"/>
      <c r="BM1173" s="472">
        <v>5000</v>
      </c>
      <c r="BN1173" s="435"/>
      <c r="BO1173" s="435"/>
      <c r="BP1173" s="435"/>
      <c r="BQ1173" s="435"/>
      <c r="BR1173" s="435"/>
      <c r="BS1173" s="435"/>
      <c r="BT1173" s="589"/>
      <c r="BU1173" s="472"/>
      <c r="BV1173" s="435"/>
      <c r="BW1173" s="435"/>
      <c r="BX1173" s="435"/>
      <c r="BY1173" s="435"/>
      <c r="BZ1173" s="435"/>
      <c r="CA1173" s="435"/>
      <c r="CB1173" s="435"/>
      <c r="CC1173" s="435"/>
      <c r="CD1173" s="435"/>
      <c r="CE1173" s="435"/>
      <c r="CF1173" s="435"/>
      <c r="CG1173" s="435"/>
      <c r="CH1173" s="435"/>
      <c r="CI1173" s="435"/>
      <c r="CJ1173" s="589"/>
    </row>
    <row r="1174" spans="4:88" ht="14.25" customHeight="1" x14ac:dyDescent="0.35">
      <c r="D1174" s="279"/>
      <c r="E1174" s="280"/>
      <c r="F1174" s="280"/>
      <c r="G1174" s="280"/>
      <c r="H1174" s="280"/>
      <c r="I1174" s="280"/>
      <c r="J1174" s="280"/>
      <c r="K1174" s="280"/>
      <c r="L1174" s="280"/>
      <c r="M1174" s="280"/>
      <c r="N1174" s="280"/>
      <c r="O1174" s="280"/>
      <c r="P1174" s="280"/>
      <c r="Q1174" s="280"/>
      <c r="R1174" s="280"/>
      <c r="S1174" s="280"/>
      <c r="T1174" s="280"/>
      <c r="U1174" s="280"/>
      <c r="V1174" s="280"/>
      <c r="W1174" s="280"/>
      <c r="X1174" s="281"/>
      <c r="Y1174" s="424"/>
      <c r="Z1174" s="425"/>
      <c r="AA1174" s="425"/>
      <c r="AB1174" s="425"/>
      <c r="AC1174" s="425"/>
      <c r="AD1174" s="425"/>
      <c r="AE1174" s="425"/>
      <c r="AF1174" s="425"/>
      <c r="AG1174" s="425"/>
      <c r="AH1174" s="425"/>
      <c r="AI1174" s="426"/>
      <c r="AJ1174" s="424"/>
      <c r="AK1174" s="425"/>
      <c r="AL1174" s="425"/>
      <c r="AM1174" s="425"/>
      <c r="AN1174" s="425"/>
      <c r="AO1174" s="425"/>
      <c r="AP1174" s="425"/>
      <c r="AR1174" s="424"/>
      <c r="AS1174" s="425"/>
      <c r="AT1174" s="425"/>
      <c r="AU1174" s="425"/>
      <c r="AV1174" s="425"/>
      <c r="AW1174" s="425"/>
      <c r="AX1174" s="425"/>
      <c r="AY1174" s="425"/>
      <c r="AZ1174" s="425"/>
      <c r="BA1174" s="425"/>
      <c r="BB1174" s="425"/>
      <c r="BC1174" s="425"/>
      <c r="BD1174" s="425"/>
      <c r="BE1174" s="425"/>
      <c r="BF1174" s="425"/>
      <c r="BG1174" s="425"/>
      <c r="BH1174" s="425"/>
      <c r="BI1174" s="425"/>
      <c r="BJ1174" s="425"/>
      <c r="BK1174" s="425"/>
      <c r="BL1174" s="426"/>
      <c r="BM1174" s="472"/>
      <c r="BN1174" s="435"/>
      <c r="BO1174" s="435"/>
      <c r="BP1174" s="435"/>
      <c r="BQ1174" s="435"/>
      <c r="BR1174" s="435"/>
      <c r="BS1174" s="435"/>
      <c r="BT1174" s="589"/>
      <c r="BU1174" s="472"/>
      <c r="BV1174" s="435"/>
      <c r="BW1174" s="435"/>
      <c r="BX1174" s="435"/>
      <c r="BY1174" s="435"/>
      <c r="BZ1174" s="435"/>
      <c r="CA1174" s="435"/>
      <c r="CB1174" s="435"/>
      <c r="CC1174" s="435"/>
      <c r="CD1174" s="435"/>
      <c r="CE1174" s="435"/>
      <c r="CF1174" s="435"/>
      <c r="CG1174" s="435"/>
      <c r="CH1174" s="435"/>
      <c r="CI1174" s="435"/>
      <c r="CJ1174" s="589"/>
    </row>
    <row r="1175" spans="4:88" ht="14.25" customHeight="1" x14ac:dyDescent="0.35">
      <c r="D1175" s="279"/>
      <c r="E1175" s="280"/>
      <c r="F1175" s="280"/>
      <c r="G1175" s="280"/>
      <c r="H1175" s="280"/>
      <c r="I1175" s="280"/>
      <c r="J1175" s="280"/>
      <c r="K1175" s="280"/>
      <c r="L1175" s="280"/>
      <c r="M1175" s="280"/>
      <c r="N1175" s="280"/>
      <c r="O1175" s="280"/>
      <c r="P1175" s="280"/>
      <c r="Q1175" s="280"/>
      <c r="R1175" s="280"/>
      <c r="S1175" s="280"/>
      <c r="T1175" s="280"/>
      <c r="U1175" s="280"/>
      <c r="V1175" s="280"/>
      <c r="W1175" s="280"/>
      <c r="X1175" s="281"/>
      <c r="Y1175" s="424"/>
      <c r="Z1175" s="425"/>
      <c r="AA1175" s="425"/>
      <c r="AB1175" s="425"/>
      <c r="AC1175" s="425"/>
      <c r="AD1175" s="425"/>
      <c r="AE1175" s="425"/>
      <c r="AF1175" s="425"/>
      <c r="AG1175" s="425"/>
      <c r="AH1175" s="425"/>
      <c r="AI1175" s="426"/>
      <c r="AJ1175" s="424"/>
      <c r="AK1175" s="425"/>
      <c r="AL1175" s="425"/>
      <c r="AM1175" s="425"/>
      <c r="AN1175" s="425"/>
      <c r="AO1175" s="425"/>
      <c r="AP1175" s="425"/>
      <c r="AR1175" s="424"/>
      <c r="AS1175" s="425"/>
      <c r="AT1175" s="425"/>
      <c r="AU1175" s="425"/>
      <c r="AV1175" s="425"/>
      <c r="AW1175" s="425"/>
      <c r="AX1175" s="425"/>
      <c r="AY1175" s="425"/>
      <c r="AZ1175" s="425"/>
      <c r="BA1175" s="425"/>
      <c r="BB1175" s="425"/>
      <c r="BC1175" s="425"/>
      <c r="BD1175" s="425"/>
      <c r="BE1175" s="425"/>
      <c r="BF1175" s="425"/>
      <c r="BG1175" s="425"/>
      <c r="BH1175" s="425"/>
      <c r="BI1175" s="425"/>
      <c r="BJ1175" s="425"/>
      <c r="BK1175" s="425"/>
      <c r="BL1175" s="426"/>
      <c r="BM1175" s="472"/>
      <c r="BN1175" s="435"/>
      <c r="BO1175" s="435"/>
      <c r="BP1175" s="435"/>
      <c r="BQ1175" s="435"/>
      <c r="BR1175" s="435"/>
      <c r="BS1175" s="435"/>
      <c r="BT1175" s="589"/>
      <c r="BU1175" s="472"/>
      <c r="BV1175" s="435"/>
      <c r="BW1175" s="435"/>
      <c r="BX1175" s="435"/>
      <c r="BY1175" s="435"/>
      <c r="BZ1175" s="435"/>
      <c r="CA1175" s="435"/>
      <c r="CB1175" s="435"/>
      <c r="CC1175" s="435"/>
      <c r="CD1175" s="435"/>
      <c r="CE1175" s="435"/>
      <c r="CF1175" s="435"/>
      <c r="CG1175" s="435"/>
      <c r="CH1175" s="435"/>
      <c r="CI1175" s="435"/>
      <c r="CJ1175" s="589"/>
    </row>
    <row r="1176" spans="4:88" ht="14.25" customHeight="1" x14ac:dyDescent="0.35">
      <c r="D1176" s="279"/>
      <c r="E1176" s="280"/>
      <c r="F1176" s="280"/>
      <c r="G1176" s="280"/>
      <c r="H1176" s="280"/>
      <c r="I1176" s="280"/>
      <c r="J1176" s="280"/>
      <c r="K1176" s="280"/>
      <c r="L1176" s="280"/>
      <c r="M1176" s="280"/>
      <c r="N1176" s="280"/>
      <c r="O1176" s="280"/>
      <c r="P1176" s="280"/>
      <c r="Q1176" s="280"/>
      <c r="R1176" s="280"/>
      <c r="S1176" s="280"/>
      <c r="T1176" s="280"/>
      <c r="U1176" s="280"/>
      <c r="V1176" s="280"/>
      <c r="W1176" s="280"/>
      <c r="X1176" s="281"/>
      <c r="Y1176" s="424"/>
      <c r="Z1176" s="425"/>
      <c r="AA1176" s="425"/>
      <c r="AB1176" s="425"/>
      <c r="AC1176" s="425"/>
      <c r="AD1176" s="425"/>
      <c r="AE1176" s="425"/>
      <c r="AF1176" s="425"/>
      <c r="AG1176" s="425"/>
      <c r="AH1176" s="425"/>
      <c r="AI1176" s="426"/>
      <c r="AJ1176" s="424"/>
      <c r="AK1176" s="425"/>
      <c r="AL1176" s="425"/>
      <c r="AM1176" s="425"/>
      <c r="AN1176" s="425"/>
      <c r="AO1176" s="425"/>
      <c r="AP1176" s="425"/>
      <c r="AR1176" s="424"/>
      <c r="AS1176" s="425"/>
      <c r="AT1176" s="425"/>
      <c r="AU1176" s="425"/>
      <c r="AV1176" s="425"/>
      <c r="AW1176" s="425"/>
      <c r="AX1176" s="425"/>
      <c r="AY1176" s="425"/>
      <c r="AZ1176" s="425"/>
      <c r="BA1176" s="425"/>
      <c r="BB1176" s="425"/>
      <c r="BC1176" s="425"/>
      <c r="BD1176" s="425"/>
      <c r="BE1176" s="425"/>
      <c r="BF1176" s="425"/>
      <c r="BG1176" s="425"/>
      <c r="BH1176" s="425"/>
      <c r="BI1176" s="425"/>
      <c r="BJ1176" s="425"/>
      <c r="BK1176" s="425"/>
      <c r="BL1176" s="426"/>
      <c r="BM1176" s="472"/>
      <c r="BN1176" s="435"/>
      <c r="BO1176" s="435"/>
      <c r="BP1176" s="435"/>
      <c r="BQ1176" s="435"/>
      <c r="BR1176" s="435"/>
      <c r="BS1176" s="435"/>
      <c r="BT1176" s="589"/>
      <c r="BU1176" s="472"/>
      <c r="BV1176" s="435"/>
      <c r="BW1176" s="435"/>
      <c r="BX1176" s="435"/>
      <c r="BY1176" s="435"/>
      <c r="BZ1176" s="435"/>
      <c r="CA1176" s="435"/>
      <c r="CB1176" s="435"/>
      <c r="CC1176" s="435"/>
      <c r="CD1176" s="435"/>
      <c r="CE1176" s="435"/>
      <c r="CF1176" s="435"/>
      <c r="CG1176" s="435"/>
      <c r="CH1176" s="435"/>
      <c r="CI1176" s="435"/>
      <c r="CJ1176" s="589"/>
    </row>
    <row r="1177" spans="4:88" ht="14.25" customHeight="1" x14ac:dyDescent="0.35">
      <c r="D1177" s="95" t="s">
        <v>523</v>
      </c>
      <c r="E1177" s="95"/>
      <c r="F1177" s="95"/>
      <c r="G1177" s="95"/>
      <c r="H1177" s="95"/>
      <c r="I1177" s="95"/>
      <c r="J1177" s="95"/>
      <c r="K1177" s="95"/>
      <c r="L1177" s="95"/>
      <c r="M1177" s="95"/>
      <c r="N1177" s="95"/>
      <c r="O1177" s="95"/>
      <c r="P1177" s="95"/>
      <c r="Q1177" s="95"/>
      <c r="R1177" s="95"/>
      <c r="S1177" s="95"/>
      <c r="T1177" s="95"/>
      <c r="U1177" s="95"/>
      <c r="V1177" s="95"/>
      <c r="W1177" s="95"/>
      <c r="X1177" s="95"/>
      <c r="Y1177" s="95"/>
      <c r="Z1177" s="95"/>
      <c r="AA1177" s="95"/>
      <c r="AB1177" s="95"/>
      <c r="AC1177" s="95"/>
      <c r="AD1177" s="95"/>
      <c r="AE1177" s="95"/>
      <c r="AF1177" s="95"/>
      <c r="AG1177" s="95"/>
      <c r="AH1177" s="95"/>
      <c r="AI1177" s="95"/>
      <c r="AJ1177" s="95"/>
      <c r="AK1177" s="95"/>
      <c r="AL1177" s="95"/>
      <c r="AM1177" s="95"/>
      <c r="AN1177" s="95"/>
      <c r="AO1177" s="95"/>
      <c r="AP1177" s="95"/>
      <c r="AR1177" s="529" t="s">
        <v>523</v>
      </c>
      <c r="AS1177" s="529"/>
      <c r="AT1177" s="529"/>
      <c r="AU1177" s="529"/>
      <c r="AV1177" s="529"/>
      <c r="AW1177" s="529"/>
      <c r="AX1177" s="529"/>
      <c r="AY1177" s="529"/>
      <c r="AZ1177" s="529"/>
      <c r="BA1177" s="529"/>
      <c r="BB1177" s="529"/>
      <c r="BC1177" s="529"/>
      <c r="BD1177" s="529"/>
      <c r="BE1177" s="529"/>
      <c r="BF1177" s="529"/>
      <c r="BG1177" s="529"/>
      <c r="BH1177" s="529"/>
      <c r="BI1177" s="529"/>
      <c r="BJ1177" s="529"/>
      <c r="BK1177" s="529"/>
      <c r="BL1177" s="529"/>
      <c r="BM1177" s="529"/>
      <c r="BN1177" s="529"/>
      <c r="BO1177" s="529"/>
      <c r="BP1177" s="529"/>
      <c r="BQ1177" s="529"/>
      <c r="BR1177" s="529"/>
      <c r="BS1177" s="529"/>
      <c r="BT1177" s="529"/>
      <c r="BU1177" s="529"/>
      <c r="BV1177" s="529"/>
      <c r="BW1177" s="529"/>
      <c r="BX1177" s="529"/>
      <c r="BY1177" s="529"/>
      <c r="BZ1177" s="529"/>
      <c r="CA1177" s="529"/>
      <c r="CB1177" s="591"/>
      <c r="CC1177" s="591"/>
      <c r="CD1177" s="591"/>
      <c r="CE1177" s="591"/>
      <c r="CF1177" s="591"/>
      <c r="CG1177" s="591"/>
      <c r="CH1177" s="591"/>
    </row>
    <row r="1178" spans="4:88" ht="14.25" customHeight="1" x14ac:dyDescent="0.35">
      <c r="AK1178" s="6"/>
      <c r="AL1178" s="6"/>
      <c r="AM1178" s="6"/>
      <c r="AN1178" s="6"/>
      <c r="AO1178" s="6"/>
      <c r="AP1178" s="6"/>
    </row>
    <row r="1179" spans="4:88" ht="14.25" customHeight="1" x14ac:dyDescent="0.35">
      <c r="D1179" s="359" t="s">
        <v>526</v>
      </c>
      <c r="E1179" s="359"/>
      <c r="F1179" s="359"/>
      <c r="G1179" s="359"/>
      <c r="H1179" s="359"/>
      <c r="I1179" s="359"/>
      <c r="J1179" s="359"/>
      <c r="K1179" s="359"/>
      <c r="L1179" s="359"/>
      <c r="M1179" s="359"/>
      <c r="N1179" s="359"/>
      <c r="O1179" s="359"/>
      <c r="P1179" s="359"/>
      <c r="Q1179" s="359"/>
      <c r="R1179" s="359"/>
      <c r="S1179" s="359"/>
      <c r="T1179" s="359"/>
      <c r="U1179" s="359"/>
      <c r="V1179" s="359"/>
      <c r="W1179" s="359"/>
      <c r="X1179" s="359"/>
      <c r="Y1179" s="359"/>
      <c r="Z1179" s="359"/>
      <c r="AA1179" s="359"/>
      <c r="AB1179" s="359"/>
      <c r="AC1179" s="359"/>
      <c r="AD1179" s="359"/>
      <c r="AE1179" s="359"/>
      <c r="AF1179" s="359"/>
      <c r="AG1179" s="359"/>
      <c r="AH1179" s="359"/>
      <c r="AI1179" s="359"/>
      <c r="AJ1179" s="359"/>
      <c r="AK1179" s="359"/>
      <c r="AL1179" s="359"/>
      <c r="AM1179" s="359"/>
      <c r="AN1179" s="359"/>
      <c r="AO1179" s="359"/>
      <c r="AP1179" s="359"/>
      <c r="AQ1179" s="359"/>
      <c r="AR1179" s="359"/>
      <c r="AS1179" s="359"/>
      <c r="AT1179" s="359"/>
      <c r="AU1179" s="359"/>
      <c r="AV1179" s="359"/>
      <c r="AW1179" s="359"/>
      <c r="AX1179" s="359"/>
      <c r="AY1179" s="359"/>
      <c r="AZ1179" s="359"/>
      <c r="BA1179" s="359"/>
      <c r="BB1179" s="359"/>
      <c r="BC1179" s="359"/>
      <c r="BD1179" s="359"/>
      <c r="BE1179" s="359"/>
      <c r="BF1179" s="359"/>
      <c r="BG1179" s="359"/>
      <c r="BH1179" s="359"/>
      <c r="BI1179" s="359"/>
      <c r="BJ1179" s="359"/>
      <c r="BK1179" s="359"/>
      <c r="BL1179" s="359"/>
      <c r="BM1179" s="359"/>
      <c r="BN1179" s="359"/>
      <c r="BO1179" s="359"/>
      <c r="BP1179" s="359"/>
      <c r="BQ1179" s="359"/>
      <c r="BR1179" s="359"/>
      <c r="BS1179" s="359"/>
      <c r="BT1179" s="359"/>
      <c r="BU1179" s="359"/>
      <c r="BV1179" s="359"/>
      <c r="BW1179" s="359"/>
      <c r="BX1179" s="359"/>
      <c r="BY1179" s="359"/>
      <c r="BZ1179" s="359"/>
      <c r="CA1179" s="359"/>
      <c r="CB1179" s="359"/>
      <c r="CC1179" s="359"/>
      <c r="CD1179" s="359"/>
      <c r="CE1179" s="359"/>
      <c r="CF1179" s="359"/>
      <c r="CG1179" s="359"/>
      <c r="CH1179" s="359"/>
      <c r="CI1179" s="359"/>
      <c r="CJ1179" s="359"/>
    </row>
    <row r="1180" spans="4:88" ht="14.25" customHeight="1" x14ac:dyDescent="0.35">
      <c r="D1180" s="359"/>
      <c r="E1180" s="359"/>
      <c r="F1180" s="359"/>
      <c r="G1180" s="359"/>
      <c r="H1180" s="359"/>
      <c r="I1180" s="359"/>
      <c r="J1180" s="359"/>
      <c r="K1180" s="359"/>
      <c r="L1180" s="359"/>
      <c r="M1180" s="359"/>
      <c r="N1180" s="359"/>
      <c r="O1180" s="359"/>
      <c r="P1180" s="359"/>
      <c r="Q1180" s="359"/>
      <c r="R1180" s="359"/>
      <c r="S1180" s="359"/>
      <c r="T1180" s="359"/>
      <c r="U1180" s="359"/>
      <c r="V1180" s="359"/>
      <c r="W1180" s="359"/>
      <c r="X1180" s="359"/>
      <c r="Y1180" s="359"/>
      <c r="Z1180" s="359"/>
      <c r="AA1180" s="359"/>
      <c r="AB1180" s="359"/>
      <c r="AC1180" s="359"/>
      <c r="AD1180" s="359"/>
      <c r="AE1180" s="359"/>
      <c r="AF1180" s="359"/>
      <c r="AG1180" s="359"/>
      <c r="AH1180" s="359"/>
      <c r="AI1180" s="359"/>
      <c r="AJ1180" s="359"/>
      <c r="AK1180" s="359"/>
      <c r="AL1180" s="359"/>
      <c r="AM1180" s="359"/>
      <c r="AN1180" s="359"/>
      <c r="AO1180" s="359"/>
      <c r="AP1180" s="359"/>
      <c r="AQ1180" s="359"/>
      <c r="AR1180" s="359"/>
      <c r="AS1180" s="359"/>
      <c r="AT1180" s="359"/>
      <c r="AU1180" s="359"/>
      <c r="AV1180" s="359"/>
      <c r="AW1180" s="359"/>
      <c r="AX1180" s="359"/>
      <c r="AY1180" s="359"/>
      <c r="AZ1180" s="359"/>
      <c r="BA1180" s="359"/>
      <c r="BB1180" s="359"/>
      <c r="BC1180" s="359"/>
      <c r="BD1180" s="359"/>
      <c r="BE1180" s="359"/>
      <c r="BF1180" s="359"/>
      <c r="BG1180" s="359"/>
      <c r="BH1180" s="359"/>
      <c r="BI1180" s="359"/>
      <c r="BJ1180" s="359"/>
      <c r="BK1180" s="359"/>
      <c r="BL1180" s="359"/>
      <c r="BM1180" s="359"/>
      <c r="BN1180" s="359"/>
      <c r="BO1180" s="359"/>
      <c r="BP1180" s="359"/>
      <c r="BQ1180" s="359"/>
      <c r="BR1180" s="359"/>
      <c r="BS1180" s="359"/>
      <c r="BT1180" s="359"/>
      <c r="BU1180" s="359"/>
      <c r="BV1180" s="359"/>
      <c r="BW1180" s="359"/>
      <c r="BX1180" s="359"/>
      <c r="BY1180" s="359"/>
      <c r="BZ1180" s="359"/>
      <c r="CA1180" s="359"/>
      <c r="CB1180" s="359"/>
      <c r="CC1180" s="359"/>
      <c r="CD1180" s="359"/>
      <c r="CE1180" s="359"/>
      <c r="CF1180" s="359"/>
      <c r="CG1180" s="359"/>
      <c r="CH1180" s="359"/>
      <c r="CI1180" s="359"/>
      <c r="CJ1180" s="359"/>
    </row>
    <row r="1181" spans="4:88" ht="14.25" customHeight="1" x14ac:dyDescent="0.35">
      <c r="D1181" s="316" t="s">
        <v>525</v>
      </c>
      <c r="E1181" s="316"/>
      <c r="F1181" s="316"/>
      <c r="G1181" s="316"/>
      <c r="H1181" s="316"/>
      <c r="I1181" s="316"/>
      <c r="J1181" s="316"/>
      <c r="K1181" s="316"/>
      <c r="L1181" s="316"/>
      <c r="M1181" s="316"/>
      <c r="N1181" s="316"/>
      <c r="O1181" s="316"/>
      <c r="P1181" s="316"/>
      <c r="Q1181" s="316"/>
      <c r="R1181" s="316"/>
      <c r="S1181" s="316"/>
      <c r="T1181" s="316"/>
      <c r="U1181" s="316"/>
      <c r="V1181" s="316"/>
      <c r="W1181" s="316"/>
      <c r="X1181" s="316"/>
      <c r="Y1181" s="316"/>
      <c r="Z1181" s="316"/>
      <c r="AA1181" s="316"/>
      <c r="AB1181" s="316"/>
      <c r="AC1181" s="316"/>
      <c r="AD1181" s="316"/>
      <c r="AE1181" s="316"/>
      <c r="AF1181" s="316"/>
      <c r="AG1181" s="316"/>
      <c r="AH1181" s="316"/>
      <c r="AI1181" s="316"/>
      <c r="AJ1181" s="316"/>
      <c r="AK1181" s="316"/>
      <c r="AL1181" s="316"/>
      <c r="AM1181" s="316"/>
      <c r="AN1181" s="316"/>
      <c r="AO1181" s="316"/>
      <c r="AP1181" s="316"/>
      <c r="AR1181" s="590" t="s">
        <v>534</v>
      </c>
      <c r="AS1181" s="590"/>
      <c r="AT1181" s="590"/>
      <c r="AU1181" s="590"/>
      <c r="AV1181" s="590"/>
      <c r="AW1181" s="590"/>
      <c r="AX1181" s="590"/>
      <c r="AY1181" s="590"/>
      <c r="AZ1181" s="590"/>
      <c r="BA1181" s="590"/>
      <c r="BB1181" s="590"/>
      <c r="BC1181" s="590"/>
      <c r="BD1181" s="590"/>
      <c r="BE1181" s="590"/>
      <c r="BF1181" s="590"/>
      <c r="BG1181" s="590"/>
      <c r="BH1181" s="590"/>
      <c r="BI1181" s="590"/>
      <c r="BJ1181" s="590"/>
      <c r="BK1181" s="590"/>
      <c r="BL1181" s="590"/>
      <c r="BM1181" s="590"/>
      <c r="BN1181" s="590"/>
      <c r="BO1181" s="590"/>
      <c r="BP1181" s="590"/>
      <c r="BQ1181" s="590"/>
      <c r="BR1181" s="590"/>
      <c r="BS1181" s="590"/>
      <c r="BT1181" s="590"/>
      <c r="BU1181" s="590"/>
      <c r="BV1181" s="590"/>
      <c r="BW1181" s="590"/>
      <c r="BX1181" s="590"/>
      <c r="BY1181" s="590"/>
      <c r="BZ1181" s="590"/>
      <c r="CA1181" s="590"/>
      <c r="CB1181" s="590"/>
      <c r="CC1181" s="590"/>
      <c r="CD1181" s="590"/>
      <c r="CE1181" s="590"/>
      <c r="CF1181" s="590"/>
      <c r="CG1181" s="590"/>
      <c r="CH1181" s="590"/>
      <c r="CI1181" s="590"/>
      <c r="CJ1181" s="590"/>
    </row>
    <row r="1182" spans="4:88" ht="14.25" customHeight="1" x14ac:dyDescent="0.35">
      <c r="D1182" s="317"/>
      <c r="E1182" s="317"/>
      <c r="F1182" s="317"/>
      <c r="G1182" s="317"/>
      <c r="H1182" s="317"/>
      <c r="I1182" s="317"/>
      <c r="J1182" s="317"/>
      <c r="K1182" s="317"/>
      <c r="L1182" s="317"/>
      <c r="M1182" s="317"/>
      <c r="N1182" s="317"/>
      <c r="O1182" s="317"/>
      <c r="P1182" s="317"/>
      <c r="Q1182" s="317"/>
      <c r="R1182" s="317"/>
      <c r="S1182" s="317"/>
      <c r="T1182" s="317"/>
      <c r="U1182" s="317"/>
      <c r="V1182" s="317"/>
      <c r="W1182" s="317"/>
      <c r="X1182" s="317"/>
      <c r="Y1182" s="317"/>
      <c r="Z1182" s="317"/>
      <c r="AA1182" s="317"/>
      <c r="AB1182" s="317"/>
      <c r="AC1182" s="317"/>
      <c r="AD1182" s="317"/>
      <c r="AE1182" s="317"/>
      <c r="AF1182" s="317"/>
      <c r="AG1182" s="317"/>
      <c r="AH1182" s="317"/>
      <c r="AI1182" s="317"/>
      <c r="AJ1182" s="317"/>
      <c r="AK1182" s="317"/>
      <c r="AL1182" s="317"/>
      <c r="AM1182" s="317"/>
      <c r="AN1182" s="317"/>
      <c r="AO1182" s="317"/>
      <c r="AP1182" s="317"/>
      <c r="AR1182" s="670"/>
      <c r="AS1182" s="670"/>
      <c r="AT1182" s="670"/>
      <c r="AU1182" s="670"/>
      <c r="AV1182" s="670"/>
      <c r="AW1182" s="670"/>
      <c r="AX1182" s="670"/>
      <c r="AY1182" s="670"/>
      <c r="AZ1182" s="670"/>
      <c r="BA1182" s="670"/>
      <c r="BB1182" s="670"/>
      <c r="BC1182" s="670"/>
      <c r="BD1182" s="670"/>
      <c r="BE1182" s="670"/>
      <c r="BF1182" s="670"/>
      <c r="BG1182" s="670"/>
      <c r="BH1182" s="670"/>
      <c r="BI1182" s="670"/>
      <c r="BJ1182" s="670"/>
      <c r="BK1182" s="670"/>
      <c r="BL1182" s="670"/>
      <c r="BM1182" s="670"/>
      <c r="BN1182" s="670"/>
      <c r="BO1182" s="670"/>
      <c r="BP1182" s="670"/>
      <c r="BQ1182" s="670"/>
      <c r="BR1182" s="670"/>
      <c r="BS1182" s="670"/>
      <c r="BT1182" s="670"/>
      <c r="BU1182" s="670"/>
      <c r="BV1182" s="670"/>
      <c r="BW1182" s="670"/>
      <c r="BX1182" s="670"/>
      <c r="BY1182" s="670"/>
      <c r="BZ1182" s="670"/>
      <c r="CA1182" s="670"/>
      <c r="CB1182" s="670"/>
      <c r="CC1182" s="670"/>
      <c r="CD1182" s="670"/>
      <c r="CE1182" s="670"/>
      <c r="CF1182" s="670"/>
      <c r="CG1182" s="670"/>
      <c r="CH1182" s="670"/>
      <c r="CI1182" s="670"/>
      <c r="CJ1182" s="670"/>
    </row>
    <row r="1183" spans="4:88" ht="14.25" customHeight="1" x14ac:dyDescent="0.35">
      <c r="D1183" s="418" t="s">
        <v>527</v>
      </c>
      <c r="E1183" s="419"/>
      <c r="F1183" s="419"/>
      <c r="G1183" s="419"/>
      <c r="H1183" s="419"/>
      <c r="I1183" s="419"/>
      <c r="J1183" s="419"/>
      <c r="K1183" s="419"/>
      <c r="L1183" s="419"/>
      <c r="M1183" s="419"/>
      <c r="N1183" s="419"/>
      <c r="O1183" s="419"/>
      <c r="P1183" s="420"/>
      <c r="Q1183" s="566" t="s">
        <v>529</v>
      </c>
      <c r="R1183" s="567"/>
      <c r="S1183" s="567"/>
      <c r="T1183" s="567"/>
      <c r="U1183" s="567"/>
      <c r="V1183" s="567"/>
      <c r="W1183" s="567"/>
      <c r="X1183" s="567"/>
      <c r="Y1183" s="567"/>
      <c r="Z1183" s="567"/>
      <c r="AA1183" s="567"/>
      <c r="AB1183" s="567"/>
      <c r="AC1183" s="567"/>
      <c r="AD1183" s="568"/>
      <c r="AE1183" s="418" t="s">
        <v>528</v>
      </c>
      <c r="AF1183" s="419"/>
      <c r="AG1183" s="419"/>
      <c r="AH1183" s="419"/>
      <c r="AI1183" s="419"/>
      <c r="AJ1183" s="419"/>
      <c r="AK1183" s="419"/>
      <c r="AL1183" s="419"/>
      <c r="AM1183" s="419"/>
      <c r="AN1183" s="419"/>
      <c r="AO1183" s="419"/>
      <c r="AP1183" s="419"/>
      <c r="AR1183" s="476" t="s">
        <v>535</v>
      </c>
      <c r="AS1183" s="476"/>
      <c r="AT1183" s="476"/>
      <c r="AU1183" s="476"/>
      <c r="AV1183" s="476"/>
      <c r="AW1183" s="476"/>
      <c r="AX1183" s="476"/>
      <c r="AY1183" s="476"/>
      <c r="AZ1183" s="476"/>
      <c r="BA1183" s="476"/>
      <c r="BB1183" s="476"/>
      <c r="BC1183" s="476"/>
      <c r="BD1183" s="476"/>
      <c r="BE1183" s="476"/>
      <c r="BF1183" s="476"/>
      <c r="BG1183" s="476"/>
      <c r="BH1183" s="476"/>
      <c r="BI1183" s="476"/>
      <c r="BJ1183" s="476"/>
      <c r="BK1183" s="476"/>
      <c r="BL1183" s="476"/>
      <c r="BM1183" s="476"/>
      <c r="BN1183" s="476"/>
      <c r="BO1183" s="476"/>
      <c r="BP1183" s="476"/>
      <c r="BQ1183" s="476"/>
      <c r="BR1183" s="419" t="s">
        <v>544</v>
      </c>
      <c r="BS1183" s="419"/>
      <c r="BT1183" s="419"/>
      <c r="BU1183" s="419"/>
      <c r="BV1183" s="419"/>
      <c r="BW1183" s="419"/>
      <c r="BX1183" s="419"/>
      <c r="BY1183" s="419"/>
      <c r="BZ1183" s="419"/>
      <c r="CA1183" s="419"/>
      <c r="CB1183" s="419"/>
      <c r="CC1183" s="419"/>
      <c r="CD1183" s="419"/>
      <c r="CE1183" s="419"/>
      <c r="CF1183" s="419"/>
      <c r="CG1183" s="419"/>
      <c r="CH1183" s="419"/>
      <c r="CI1183" s="419"/>
      <c r="CJ1183" s="420"/>
    </row>
    <row r="1184" spans="4:88" ht="14.25" customHeight="1" x14ac:dyDescent="0.35">
      <c r="D1184" s="421"/>
      <c r="E1184" s="422"/>
      <c r="F1184" s="422"/>
      <c r="G1184" s="422"/>
      <c r="H1184" s="422"/>
      <c r="I1184" s="422"/>
      <c r="J1184" s="422"/>
      <c r="K1184" s="422"/>
      <c r="L1184" s="422"/>
      <c r="M1184" s="422"/>
      <c r="N1184" s="422"/>
      <c r="O1184" s="422"/>
      <c r="P1184" s="423"/>
      <c r="Q1184" s="566" t="s">
        <v>530</v>
      </c>
      <c r="R1184" s="567"/>
      <c r="S1184" s="567"/>
      <c r="T1184" s="567"/>
      <c r="U1184" s="567"/>
      <c r="V1184" s="567"/>
      <c r="W1184" s="568"/>
      <c r="X1184" s="566" t="s">
        <v>531</v>
      </c>
      <c r="Y1184" s="567"/>
      <c r="Z1184" s="567"/>
      <c r="AA1184" s="567"/>
      <c r="AB1184" s="567"/>
      <c r="AC1184" s="567"/>
      <c r="AD1184" s="568"/>
      <c r="AE1184" s="421"/>
      <c r="AF1184" s="422"/>
      <c r="AG1184" s="422"/>
      <c r="AH1184" s="422"/>
      <c r="AI1184" s="422"/>
      <c r="AJ1184" s="422"/>
      <c r="AK1184" s="422"/>
      <c r="AL1184" s="422"/>
      <c r="AM1184" s="422"/>
      <c r="AN1184" s="422"/>
      <c r="AO1184" s="422"/>
      <c r="AP1184" s="422"/>
      <c r="AR1184" s="476"/>
      <c r="AS1184" s="476"/>
      <c r="AT1184" s="476"/>
      <c r="AU1184" s="476"/>
      <c r="AV1184" s="476"/>
      <c r="AW1184" s="476"/>
      <c r="AX1184" s="476"/>
      <c r="AY1184" s="476"/>
      <c r="AZ1184" s="476"/>
      <c r="BA1184" s="476"/>
      <c r="BB1184" s="476"/>
      <c r="BC1184" s="476"/>
      <c r="BD1184" s="476"/>
      <c r="BE1184" s="476"/>
      <c r="BF1184" s="476"/>
      <c r="BG1184" s="476"/>
      <c r="BH1184" s="476"/>
      <c r="BI1184" s="476"/>
      <c r="BJ1184" s="476"/>
      <c r="BK1184" s="476"/>
      <c r="BL1184" s="476"/>
      <c r="BM1184" s="476"/>
      <c r="BN1184" s="476"/>
      <c r="BO1184" s="476"/>
      <c r="BP1184" s="476"/>
      <c r="BQ1184" s="476"/>
      <c r="BR1184" s="422"/>
      <c r="BS1184" s="422"/>
      <c r="BT1184" s="422"/>
      <c r="BU1184" s="422"/>
      <c r="BV1184" s="422"/>
      <c r="BW1184" s="422"/>
      <c r="BX1184" s="422"/>
      <c r="BY1184" s="422"/>
      <c r="BZ1184" s="422"/>
      <c r="CA1184" s="422"/>
      <c r="CB1184" s="422"/>
      <c r="CC1184" s="422"/>
      <c r="CD1184" s="422"/>
      <c r="CE1184" s="422"/>
      <c r="CF1184" s="422"/>
      <c r="CG1184" s="422"/>
      <c r="CH1184" s="422"/>
      <c r="CI1184" s="422"/>
      <c r="CJ1184" s="423"/>
    </row>
    <row r="1185" spans="4:88" ht="14.25" customHeight="1" x14ac:dyDescent="0.35">
      <c r="D1185" s="424" t="s">
        <v>1127</v>
      </c>
      <c r="E1185" s="425"/>
      <c r="F1185" s="425"/>
      <c r="G1185" s="425"/>
      <c r="H1185" s="425"/>
      <c r="I1185" s="425"/>
      <c r="J1185" s="425"/>
      <c r="K1185" s="425"/>
      <c r="L1185" s="425"/>
      <c r="M1185" s="425"/>
      <c r="N1185" s="425"/>
      <c r="O1185" s="425"/>
      <c r="P1185" s="426"/>
      <c r="Q1185" s="424" t="s">
        <v>976</v>
      </c>
      <c r="R1185" s="425"/>
      <c r="S1185" s="425"/>
      <c r="T1185" s="425"/>
      <c r="U1185" s="425"/>
      <c r="V1185" s="425"/>
      <c r="W1185" s="426"/>
      <c r="X1185" s="692" t="s">
        <v>976</v>
      </c>
      <c r="Y1185" s="693"/>
      <c r="Z1185" s="693"/>
      <c r="AA1185" s="693"/>
      <c r="AB1185" s="693"/>
      <c r="AC1185" s="693"/>
      <c r="AD1185" s="797"/>
      <c r="AE1185" s="424">
        <v>2</v>
      </c>
      <c r="AF1185" s="425"/>
      <c r="AG1185" s="425"/>
      <c r="AH1185" s="425"/>
      <c r="AI1185" s="425"/>
      <c r="AJ1185" s="425"/>
      <c r="AK1185" s="425"/>
      <c r="AL1185" s="425"/>
      <c r="AM1185" s="425"/>
      <c r="AN1185" s="425"/>
      <c r="AO1185" s="425"/>
      <c r="AP1185" s="425"/>
      <c r="AR1185" s="469"/>
      <c r="AS1185" s="469"/>
      <c r="AT1185" s="469"/>
      <c r="AU1185" s="469"/>
      <c r="AV1185" s="469"/>
      <c r="AW1185" s="469"/>
      <c r="AX1185" s="469"/>
      <c r="AY1185" s="469"/>
      <c r="AZ1185" s="469"/>
      <c r="BA1185" s="469"/>
      <c r="BB1185" s="469"/>
      <c r="BC1185" s="469"/>
      <c r="BD1185" s="469"/>
      <c r="BE1185" s="469"/>
      <c r="BF1185" s="469"/>
      <c r="BG1185" s="469"/>
      <c r="BH1185" s="469"/>
      <c r="BI1185" s="469"/>
      <c r="BJ1185" s="469"/>
      <c r="BK1185" s="469"/>
      <c r="BL1185" s="469"/>
      <c r="BM1185" s="469"/>
      <c r="BN1185" s="469"/>
      <c r="BO1185" s="469"/>
      <c r="BP1185" s="469"/>
      <c r="BQ1185" s="469"/>
      <c r="BR1185" s="424"/>
      <c r="BS1185" s="425"/>
      <c r="BT1185" s="425"/>
      <c r="BU1185" s="425"/>
      <c r="BV1185" s="425"/>
      <c r="BW1185" s="425"/>
      <c r="BX1185" s="425"/>
      <c r="BY1185" s="425"/>
      <c r="BZ1185" s="425"/>
      <c r="CA1185" s="425"/>
      <c r="CB1185" s="425"/>
      <c r="CC1185" s="425"/>
      <c r="CD1185" s="425"/>
      <c r="CE1185" s="425"/>
      <c r="CF1185" s="425"/>
      <c r="CG1185" s="425"/>
      <c r="CH1185" s="425"/>
      <c r="CI1185" s="425"/>
      <c r="CJ1185" s="426"/>
    </row>
    <row r="1186" spans="4:88" ht="14.25" customHeight="1" x14ac:dyDescent="0.35">
      <c r="D1186" s="424" t="s">
        <v>1129</v>
      </c>
      <c r="E1186" s="425"/>
      <c r="F1186" s="425"/>
      <c r="G1186" s="425"/>
      <c r="H1186" s="425"/>
      <c r="I1186" s="425"/>
      <c r="J1186" s="425"/>
      <c r="K1186" s="425"/>
      <c r="L1186" s="425"/>
      <c r="M1186" s="425"/>
      <c r="N1186" s="425"/>
      <c r="O1186" s="425"/>
      <c r="P1186" s="426"/>
      <c r="Q1186" s="424" t="s">
        <v>976</v>
      </c>
      <c r="R1186" s="425"/>
      <c r="S1186" s="425"/>
      <c r="T1186" s="425"/>
      <c r="U1186" s="425"/>
      <c r="V1186" s="425"/>
      <c r="W1186" s="426"/>
      <c r="X1186" s="692" t="s">
        <v>976</v>
      </c>
      <c r="Y1186" s="693"/>
      <c r="Z1186" s="693"/>
      <c r="AA1186" s="693"/>
      <c r="AB1186" s="693"/>
      <c r="AC1186" s="693"/>
      <c r="AD1186" s="797"/>
      <c r="AE1186" s="424">
        <v>12</v>
      </c>
      <c r="AF1186" s="425"/>
      <c r="AG1186" s="425"/>
      <c r="AH1186" s="425"/>
      <c r="AI1186" s="425"/>
      <c r="AJ1186" s="425"/>
      <c r="AK1186" s="425"/>
      <c r="AL1186" s="425"/>
      <c r="AM1186" s="425"/>
      <c r="AN1186" s="425"/>
      <c r="AO1186" s="425"/>
      <c r="AP1186" s="425"/>
      <c r="AR1186" s="469"/>
      <c r="AS1186" s="469"/>
      <c r="AT1186" s="469"/>
      <c r="AU1186" s="469"/>
      <c r="AV1186" s="469"/>
      <c r="AW1186" s="469"/>
      <c r="AX1186" s="469"/>
      <c r="AY1186" s="469"/>
      <c r="AZ1186" s="469"/>
      <c r="BA1186" s="469"/>
      <c r="BB1186" s="469"/>
      <c r="BC1186" s="469"/>
      <c r="BD1186" s="469"/>
      <c r="BE1186" s="469"/>
      <c r="BF1186" s="469"/>
      <c r="BG1186" s="469"/>
      <c r="BH1186" s="469"/>
      <c r="BI1186" s="469"/>
      <c r="BJ1186" s="469"/>
      <c r="BK1186" s="469"/>
      <c r="BL1186" s="469"/>
      <c r="BM1186" s="469"/>
      <c r="BN1186" s="469"/>
      <c r="BO1186" s="469"/>
      <c r="BP1186" s="469"/>
      <c r="BQ1186" s="469"/>
      <c r="BR1186" s="424"/>
      <c r="BS1186" s="425"/>
      <c r="BT1186" s="425"/>
      <c r="BU1186" s="425"/>
      <c r="BV1186" s="425"/>
      <c r="BW1186" s="425"/>
      <c r="BX1186" s="425"/>
      <c r="BY1186" s="425"/>
      <c r="BZ1186" s="425"/>
      <c r="CA1186" s="425"/>
      <c r="CB1186" s="425"/>
      <c r="CC1186" s="425"/>
      <c r="CD1186" s="425"/>
      <c r="CE1186" s="425"/>
      <c r="CF1186" s="425"/>
      <c r="CG1186" s="425"/>
      <c r="CH1186" s="425"/>
      <c r="CI1186" s="425"/>
      <c r="CJ1186" s="426"/>
    </row>
    <row r="1187" spans="4:88" ht="14.25" customHeight="1" x14ac:dyDescent="0.35">
      <c r="D1187" s="424" t="s">
        <v>1128</v>
      </c>
      <c r="E1187" s="425"/>
      <c r="F1187" s="425"/>
      <c r="G1187" s="425"/>
      <c r="H1187" s="425"/>
      <c r="I1187" s="425"/>
      <c r="J1187" s="425"/>
      <c r="K1187" s="425"/>
      <c r="L1187" s="425"/>
      <c r="M1187" s="425"/>
      <c r="N1187" s="425"/>
      <c r="O1187" s="425"/>
      <c r="P1187" s="426"/>
      <c r="Q1187" s="424" t="s">
        <v>976</v>
      </c>
      <c r="R1187" s="425"/>
      <c r="S1187" s="425"/>
      <c r="T1187" s="425"/>
      <c r="U1187" s="425"/>
      <c r="V1187" s="425"/>
      <c r="W1187" s="426"/>
      <c r="X1187" s="692" t="s">
        <v>976</v>
      </c>
      <c r="Y1187" s="693"/>
      <c r="Z1187" s="693"/>
      <c r="AA1187" s="693"/>
      <c r="AB1187" s="693"/>
      <c r="AC1187" s="693"/>
      <c r="AD1187" s="797"/>
      <c r="AE1187" s="424">
        <v>0.5</v>
      </c>
      <c r="AF1187" s="425"/>
      <c r="AG1187" s="425"/>
      <c r="AH1187" s="425"/>
      <c r="AI1187" s="425"/>
      <c r="AJ1187" s="425"/>
      <c r="AK1187" s="425"/>
      <c r="AL1187" s="425"/>
      <c r="AM1187" s="425"/>
      <c r="AN1187" s="425"/>
      <c r="AO1187" s="425"/>
      <c r="AP1187" s="425"/>
      <c r="AR1187" s="469"/>
      <c r="AS1187" s="469"/>
      <c r="AT1187" s="469"/>
      <c r="AU1187" s="469"/>
      <c r="AV1187" s="469"/>
      <c r="AW1187" s="469"/>
      <c r="AX1187" s="469"/>
      <c r="AY1187" s="469"/>
      <c r="AZ1187" s="469"/>
      <c r="BA1187" s="469"/>
      <c r="BB1187" s="469"/>
      <c r="BC1187" s="469"/>
      <c r="BD1187" s="469"/>
      <c r="BE1187" s="469"/>
      <c r="BF1187" s="469"/>
      <c r="BG1187" s="469"/>
      <c r="BH1187" s="469"/>
      <c r="BI1187" s="469"/>
      <c r="BJ1187" s="469"/>
      <c r="BK1187" s="469"/>
      <c r="BL1187" s="469"/>
      <c r="BM1187" s="469"/>
      <c r="BN1187" s="469"/>
      <c r="BO1187" s="469"/>
      <c r="BP1187" s="469"/>
      <c r="BQ1187" s="469"/>
      <c r="BR1187" s="424"/>
      <c r="BS1187" s="425"/>
      <c r="BT1187" s="425"/>
      <c r="BU1187" s="425"/>
      <c r="BV1187" s="425"/>
      <c r="BW1187" s="425"/>
      <c r="BX1187" s="425"/>
      <c r="BY1187" s="425"/>
      <c r="BZ1187" s="425"/>
      <c r="CA1187" s="425"/>
      <c r="CB1187" s="425"/>
      <c r="CC1187" s="425"/>
      <c r="CD1187" s="425"/>
      <c r="CE1187" s="425"/>
      <c r="CF1187" s="425"/>
      <c r="CG1187" s="425"/>
      <c r="CH1187" s="425"/>
      <c r="CI1187" s="425"/>
      <c r="CJ1187" s="426"/>
    </row>
    <row r="1188" spans="4:88" ht="14.25" customHeight="1" x14ac:dyDescent="0.35">
      <c r="D1188" s="424" t="s">
        <v>1131</v>
      </c>
      <c r="E1188" s="425"/>
      <c r="F1188" s="425"/>
      <c r="G1188" s="425"/>
      <c r="H1188" s="425"/>
      <c r="I1188" s="425"/>
      <c r="J1188" s="425"/>
      <c r="K1188" s="425"/>
      <c r="L1188" s="425"/>
      <c r="M1188" s="425"/>
      <c r="N1188" s="425"/>
      <c r="O1188" s="425"/>
      <c r="P1188" s="426"/>
      <c r="Q1188" s="424" t="s">
        <v>976</v>
      </c>
      <c r="R1188" s="425"/>
      <c r="S1188" s="425"/>
      <c r="T1188" s="425"/>
      <c r="U1188" s="425"/>
      <c r="V1188" s="425"/>
      <c r="W1188" s="426"/>
      <c r="X1188" s="692" t="s">
        <v>976</v>
      </c>
      <c r="Y1188" s="693"/>
      <c r="Z1188" s="693"/>
      <c r="AA1188" s="693"/>
      <c r="AB1188" s="693"/>
      <c r="AC1188" s="693"/>
      <c r="AD1188" s="797"/>
      <c r="AE1188" s="424">
        <v>4.9000000000000004</v>
      </c>
      <c r="AF1188" s="425"/>
      <c r="AG1188" s="425"/>
      <c r="AH1188" s="425"/>
      <c r="AI1188" s="425"/>
      <c r="AJ1188" s="425"/>
      <c r="AK1188" s="425"/>
      <c r="AL1188" s="425"/>
      <c r="AM1188" s="425"/>
      <c r="AN1188" s="425"/>
      <c r="AO1188" s="425"/>
      <c r="AP1188" s="425"/>
      <c r="AR1188" s="469"/>
      <c r="AS1188" s="469"/>
      <c r="AT1188" s="469"/>
      <c r="AU1188" s="469"/>
      <c r="AV1188" s="469"/>
      <c r="AW1188" s="469"/>
      <c r="AX1188" s="469"/>
      <c r="AY1188" s="469"/>
      <c r="AZ1188" s="469"/>
      <c r="BA1188" s="469"/>
      <c r="BB1188" s="469"/>
      <c r="BC1188" s="469"/>
      <c r="BD1188" s="469"/>
      <c r="BE1188" s="469"/>
      <c r="BF1188" s="469"/>
      <c r="BG1188" s="469"/>
      <c r="BH1188" s="469"/>
      <c r="BI1188" s="469"/>
      <c r="BJ1188" s="469"/>
      <c r="BK1188" s="469"/>
      <c r="BL1188" s="469"/>
      <c r="BM1188" s="469"/>
      <c r="BN1188" s="469"/>
      <c r="BO1188" s="469"/>
      <c r="BP1188" s="469"/>
      <c r="BQ1188" s="469"/>
      <c r="BR1188" s="424"/>
      <c r="BS1188" s="425"/>
      <c r="BT1188" s="425"/>
      <c r="BU1188" s="425"/>
      <c r="BV1188" s="425"/>
      <c r="BW1188" s="425"/>
      <c r="BX1188" s="425"/>
      <c r="BY1188" s="425"/>
      <c r="BZ1188" s="425"/>
      <c r="CA1188" s="425"/>
      <c r="CB1188" s="425"/>
      <c r="CC1188" s="425"/>
      <c r="CD1188" s="425"/>
      <c r="CE1188" s="425"/>
      <c r="CF1188" s="425"/>
      <c r="CG1188" s="425"/>
      <c r="CH1188" s="425"/>
      <c r="CI1188" s="425"/>
      <c r="CJ1188" s="426"/>
    </row>
    <row r="1189" spans="4:88" ht="14.25" customHeight="1" x14ac:dyDescent="0.35">
      <c r="D1189" s="424" t="s">
        <v>1130</v>
      </c>
      <c r="E1189" s="425"/>
      <c r="F1189" s="425"/>
      <c r="G1189" s="425"/>
      <c r="H1189" s="425"/>
      <c r="I1189" s="425"/>
      <c r="J1189" s="425"/>
      <c r="K1189" s="425"/>
      <c r="L1189" s="425"/>
      <c r="M1189" s="425"/>
      <c r="N1189" s="425"/>
      <c r="O1189" s="425"/>
      <c r="P1189" s="426"/>
      <c r="Q1189" s="424" t="s">
        <v>976</v>
      </c>
      <c r="R1189" s="425"/>
      <c r="S1189" s="425"/>
      <c r="T1189" s="425"/>
      <c r="U1189" s="425"/>
      <c r="V1189" s="425"/>
      <c r="W1189" s="426"/>
      <c r="X1189" s="692" t="s">
        <v>976</v>
      </c>
      <c r="Y1189" s="693"/>
      <c r="Z1189" s="693"/>
      <c r="AA1189" s="693"/>
      <c r="AB1189" s="693"/>
      <c r="AC1189" s="693"/>
      <c r="AD1189" s="797"/>
      <c r="AE1189" s="424">
        <v>5.8</v>
      </c>
      <c r="AF1189" s="425"/>
      <c r="AG1189" s="425"/>
      <c r="AH1189" s="425"/>
      <c r="AI1189" s="425"/>
      <c r="AJ1189" s="425"/>
      <c r="AK1189" s="425"/>
      <c r="AL1189" s="425"/>
      <c r="AM1189" s="425"/>
      <c r="AN1189" s="425"/>
      <c r="AO1189" s="425"/>
      <c r="AP1189" s="425"/>
      <c r="AR1189" s="469"/>
      <c r="AS1189" s="469"/>
      <c r="AT1189" s="469"/>
      <c r="AU1189" s="469"/>
      <c r="AV1189" s="469"/>
      <c r="AW1189" s="469"/>
      <c r="AX1189" s="469"/>
      <c r="AY1189" s="469"/>
      <c r="AZ1189" s="469"/>
      <c r="BA1189" s="469"/>
      <c r="BB1189" s="469"/>
      <c r="BC1189" s="469"/>
      <c r="BD1189" s="469"/>
      <c r="BE1189" s="469"/>
      <c r="BF1189" s="469"/>
      <c r="BG1189" s="469"/>
      <c r="BH1189" s="469"/>
      <c r="BI1189" s="469"/>
      <c r="BJ1189" s="469"/>
      <c r="BK1189" s="469"/>
      <c r="BL1189" s="469"/>
      <c r="BM1189" s="469"/>
      <c r="BN1189" s="469"/>
      <c r="BO1189" s="469"/>
      <c r="BP1189" s="469"/>
      <c r="BQ1189" s="469"/>
      <c r="BR1189" s="424"/>
      <c r="BS1189" s="425"/>
      <c r="BT1189" s="425"/>
      <c r="BU1189" s="425"/>
      <c r="BV1189" s="425"/>
      <c r="BW1189" s="425"/>
      <c r="BX1189" s="425"/>
      <c r="BY1189" s="425"/>
      <c r="BZ1189" s="425"/>
      <c r="CA1189" s="425"/>
      <c r="CB1189" s="425"/>
      <c r="CC1189" s="425"/>
      <c r="CD1189" s="425"/>
      <c r="CE1189" s="425"/>
      <c r="CF1189" s="425"/>
      <c r="CG1189" s="425"/>
      <c r="CH1189" s="425"/>
      <c r="CI1189" s="425"/>
      <c r="CJ1189" s="426"/>
    </row>
    <row r="1190" spans="4:88" ht="14.25" customHeight="1" x14ac:dyDescent="0.35">
      <c r="D1190" s="424" t="s">
        <v>1131</v>
      </c>
      <c r="E1190" s="425"/>
      <c r="F1190" s="425"/>
      <c r="G1190" s="425"/>
      <c r="H1190" s="425"/>
      <c r="I1190" s="425"/>
      <c r="J1190" s="425"/>
      <c r="K1190" s="425"/>
      <c r="L1190" s="425"/>
      <c r="M1190" s="425"/>
      <c r="N1190" s="425"/>
      <c r="O1190" s="425"/>
      <c r="P1190" s="426"/>
      <c r="Q1190" s="424"/>
      <c r="R1190" s="425"/>
      <c r="S1190" s="425"/>
      <c r="T1190" s="425"/>
      <c r="U1190" s="425"/>
      <c r="V1190" s="425"/>
      <c r="W1190" s="426"/>
      <c r="X1190" s="692" t="s">
        <v>976</v>
      </c>
      <c r="Y1190" s="693"/>
      <c r="Z1190" s="693"/>
      <c r="AA1190" s="693"/>
      <c r="AB1190" s="693"/>
      <c r="AC1190" s="693"/>
      <c r="AD1190" s="797"/>
      <c r="AE1190" s="424">
        <v>4.9000000000000004</v>
      </c>
      <c r="AF1190" s="425"/>
      <c r="AG1190" s="425"/>
      <c r="AH1190" s="425"/>
      <c r="AI1190" s="425"/>
      <c r="AJ1190" s="425"/>
      <c r="AK1190" s="425"/>
      <c r="AL1190" s="425"/>
      <c r="AM1190" s="425"/>
      <c r="AN1190" s="425"/>
      <c r="AO1190" s="425"/>
      <c r="AP1190" s="425"/>
      <c r="AR1190" s="469"/>
      <c r="AS1190" s="469"/>
      <c r="AT1190" s="469"/>
      <c r="AU1190" s="469"/>
      <c r="AV1190" s="469"/>
      <c r="AW1190" s="469"/>
      <c r="AX1190" s="469"/>
      <c r="AY1190" s="469"/>
      <c r="AZ1190" s="469"/>
      <c r="BA1190" s="469"/>
      <c r="BB1190" s="469"/>
      <c r="BC1190" s="469"/>
      <c r="BD1190" s="469"/>
      <c r="BE1190" s="469"/>
      <c r="BF1190" s="469"/>
      <c r="BG1190" s="469"/>
      <c r="BH1190" s="469"/>
      <c r="BI1190" s="469"/>
      <c r="BJ1190" s="469"/>
      <c r="BK1190" s="469"/>
      <c r="BL1190" s="469"/>
      <c r="BM1190" s="469"/>
      <c r="BN1190" s="469"/>
      <c r="BO1190" s="469"/>
      <c r="BP1190" s="469"/>
      <c r="BQ1190" s="469"/>
      <c r="BR1190" s="415"/>
      <c r="BS1190" s="425"/>
      <c r="BT1190" s="425"/>
      <c r="BU1190" s="425"/>
      <c r="BV1190" s="425"/>
      <c r="BW1190" s="425"/>
      <c r="BX1190" s="425"/>
      <c r="BY1190" s="425"/>
      <c r="BZ1190" s="425"/>
      <c r="CA1190" s="425"/>
      <c r="CB1190" s="425"/>
      <c r="CC1190" s="425"/>
      <c r="CD1190" s="425"/>
      <c r="CE1190" s="425"/>
      <c r="CF1190" s="425"/>
      <c r="CG1190" s="425"/>
      <c r="CH1190" s="425"/>
      <c r="CI1190" s="425"/>
      <c r="CJ1190" s="426"/>
    </row>
    <row r="1191" spans="4:88" ht="14.25" customHeight="1" x14ac:dyDescent="0.35">
      <c r="D1191" s="424" t="s">
        <v>1132</v>
      </c>
      <c r="E1191" s="425"/>
      <c r="F1191" s="425"/>
      <c r="G1191" s="425"/>
      <c r="H1191" s="425"/>
      <c r="I1191" s="425"/>
      <c r="J1191" s="425"/>
      <c r="K1191" s="425"/>
      <c r="L1191" s="425"/>
      <c r="M1191" s="425"/>
      <c r="N1191" s="425"/>
      <c r="O1191" s="425"/>
      <c r="P1191" s="426"/>
      <c r="Q1191" s="424"/>
      <c r="R1191" s="425"/>
      <c r="S1191" s="425"/>
      <c r="T1191" s="425"/>
      <c r="U1191" s="425"/>
      <c r="V1191" s="425"/>
      <c r="W1191" s="426"/>
      <c r="X1191" s="692" t="s">
        <v>976</v>
      </c>
      <c r="Y1191" s="693"/>
      <c r="Z1191" s="693"/>
      <c r="AA1191" s="693"/>
      <c r="AB1191" s="693"/>
      <c r="AC1191" s="693"/>
      <c r="AD1191" s="797"/>
      <c r="AE1191" s="424">
        <v>40</v>
      </c>
      <c r="AF1191" s="425"/>
      <c r="AG1191" s="425"/>
      <c r="AH1191" s="425"/>
      <c r="AI1191" s="425"/>
      <c r="AJ1191" s="425"/>
      <c r="AK1191" s="425"/>
      <c r="AL1191" s="425"/>
      <c r="AM1191" s="425"/>
      <c r="AN1191" s="425"/>
      <c r="AO1191" s="425"/>
      <c r="AP1191" s="425"/>
      <c r="AR1191" s="469"/>
      <c r="AS1191" s="469"/>
      <c r="AT1191" s="469"/>
      <c r="AU1191" s="469"/>
      <c r="AV1191" s="469"/>
      <c r="AW1191" s="469"/>
      <c r="AX1191" s="469"/>
      <c r="AY1191" s="469"/>
      <c r="AZ1191" s="469"/>
      <c r="BA1191" s="469"/>
      <c r="BB1191" s="469"/>
      <c r="BC1191" s="469"/>
      <c r="BD1191" s="469"/>
      <c r="BE1191" s="469"/>
      <c r="BF1191" s="469"/>
      <c r="BG1191" s="469"/>
      <c r="BH1191" s="469"/>
      <c r="BI1191" s="469"/>
      <c r="BJ1191" s="469"/>
      <c r="BK1191" s="469"/>
      <c r="BL1191" s="469"/>
      <c r="BM1191" s="469"/>
      <c r="BN1191" s="469"/>
      <c r="BO1191" s="469"/>
      <c r="BP1191" s="469"/>
      <c r="BQ1191" s="469"/>
      <c r="BR1191" s="415"/>
      <c r="BS1191" s="425"/>
      <c r="BT1191" s="425"/>
      <c r="BU1191" s="425"/>
      <c r="BV1191" s="425"/>
      <c r="BW1191" s="425"/>
      <c r="BX1191" s="425"/>
      <c r="BY1191" s="425"/>
      <c r="BZ1191" s="425"/>
      <c r="CA1191" s="425"/>
      <c r="CB1191" s="425"/>
      <c r="CC1191" s="425"/>
      <c r="CD1191" s="425"/>
      <c r="CE1191" s="425"/>
      <c r="CF1191" s="425"/>
      <c r="CG1191" s="425"/>
      <c r="CH1191" s="425"/>
      <c r="CI1191" s="425"/>
      <c r="CJ1191" s="426"/>
    </row>
    <row r="1192" spans="4:88" ht="14.25" customHeight="1" x14ac:dyDescent="0.35">
      <c r="D1192" s="424" t="s">
        <v>1133</v>
      </c>
      <c r="E1192" s="425"/>
      <c r="F1192" s="425"/>
      <c r="G1192" s="425"/>
      <c r="H1192" s="425"/>
      <c r="I1192" s="425"/>
      <c r="J1192" s="425"/>
      <c r="K1192" s="425"/>
      <c r="L1192" s="425"/>
      <c r="M1192" s="425"/>
      <c r="N1192" s="425"/>
      <c r="O1192" s="425"/>
      <c r="P1192" s="426"/>
      <c r="Q1192" s="424"/>
      <c r="R1192" s="425"/>
      <c r="S1192" s="425"/>
      <c r="T1192" s="425"/>
      <c r="U1192" s="425"/>
      <c r="V1192" s="425"/>
      <c r="W1192" s="426"/>
      <c r="X1192" s="692" t="s">
        <v>976</v>
      </c>
      <c r="Y1192" s="693"/>
      <c r="Z1192" s="693"/>
      <c r="AA1192" s="693"/>
      <c r="AB1192" s="693"/>
      <c r="AC1192" s="693"/>
      <c r="AD1192" s="797"/>
      <c r="AE1192" s="424">
        <v>200</v>
      </c>
      <c r="AF1192" s="425"/>
      <c r="AG1192" s="425"/>
      <c r="AH1192" s="425"/>
      <c r="AI1192" s="425"/>
      <c r="AJ1192" s="425"/>
      <c r="AK1192" s="425"/>
      <c r="AL1192" s="425"/>
      <c r="AM1192" s="425"/>
      <c r="AN1192" s="425"/>
      <c r="AO1192" s="425"/>
      <c r="AP1192" s="425"/>
      <c r="AR1192" s="469"/>
      <c r="AS1192" s="469"/>
      <c r="AT1192" s="469"/>
      <c r="AU1192" s="469"/>
      <c r="AV1192" s="469"/>
      <c r="AW1192" s="469"/>
      <c r="AX1192" s="469"/>
      <c r="AY1192" s="469"/>
      <c r="AZ1192" s="469"/>
      <c r="BA1192" s="469"/>
      <c r="BB1192" s="469"/>
      <c r="BC1192" s="469"/>
      <c r="BD1192" s="469"/>
      <c r="BE1192" s="469"/>
      <c r="BF1192" s="469"/>
      <c r="BG1192" s="469"/>
      <c r="BH1192" s="469"/>
      <c r="BI1192" s="469"/>
      <c r="BJ1192" s="469"/>
      <c r="BK1192" s="469"/>
      <c r="BL1192" s="469"/>
      <c r="BM1192" s="469"/>
      <c r="BN1192" s="469"/>
      <c r="BO1192" s="469"/>
      <c r="BP1192" s="469"/>
      <c r="BQ1192" s="469"/>
      <c r="BR1192" s="415"/>
      <c r="BS1192" s="425"/>
      <c r="BT1192" s="425"/>
      <c r="BU1192" s="425"/>
      <c r="BV1192" s="425"/>
      <c r="BW1192" s="425"/>
      <c r="BX1192" s="425"/>
      <c r="BY1192" s="425"/>
      <c r="BZ1192" s="425"/>
      <c r="CA1192" s="425"/>
      <c r="CB1192" s="425"/>
      <c r="CC1192" s="425"/>
      <c r="CD1192" s="425"/>
      <c r="CE1192" s="425"/>
      <c r="CF1192" s="425"/>
      <c r="CG1192" s="425"/>
      <c r="CH1192" s="425"/>
      <c r="CI1192" s="425"/>
      <c r="CJ1192" s="426"/>
    </row>
    <row r="1193" spans="4:88" ht="14.25" customHeight="1" x14ac:dyDescent="0.35">
      <c r="D1193" s="424" t="s">
        <v>1134</v>
      </c>
      <c r="E1193" s="425"/>
      <c r="F1193" s="425"/>
      <c r="G1193" s="425"/>
      <c r="H1193" s="425"/>
      <c r="I1193" s="425"/>
      <c r="J1193" s="425"/>
      <c r="K1193" s="425"/>
      <c r="L1193" s="425"/>
      <c r="M1193" s="425"/>
      <c r="N1193" s="425"/>
      <c r="O1193" s="425"/>
      <c r="P1193" s="426"/>
      <c r="Q1193" s="424"/>
      <c r="R1193" s="425"/>
      <c r="S1193" s="425"/>
      <c r="T1193" s="425"/>
      <c r="U1193" s="425"/>
      <c r="V1193" s="425"/>
      <c r="W1193" s="426"/>
      <c r="X1193" s="692" t="s">
        <v>976</v>
      </c>
      <c r="Y1193" s="693"/>
      <c r="Z1193" s="693"/>
      <c r="AA1193" s="693"/>
      <c r="AB1193" s="693"/>
      <c r="AC1193" s="693"/>
      <c r="AD1193" s="797"/>
      <c r="AE1193" s="424">
        <v>160</v>
      </c>
      <c r="AF1193" s="425"/>
      <c r="AG1193" s="425"/>
      <c r="AH1193" s="425"/>
      <c r="AI1193" s="425"/>
      <c r="AJ1193" s="425"/>
      <c r="AK1193" s="425"/>
      <c r="AL1193" s="425"/>
      <c r="AM1193" s="425"/>
      <c r="AN1193" s="425"/>
      <c r="AO1193" s="425"/>
      <c r="AP1193" s="425"/>
      <c r="AR1193" s="469"/>
      <c r="AS1193" s="469"/>
      <c r="AT1193" s="469"/>
      <c r="AU1193" s="469"/>
      <c r="AV1193" s="469"/>
      <c r="AW1193" s="469"/>
      <c r="AX1193" s="469"/>
      <c r="AY1193" s="469"/>
      <c r="AZ1193" s="469"/>
      <c r="BA1193" s="469"/>
      <c r="BB1193" s="469"/>
      <c r="BC1193" s="469"/>
      <c r="BD1193" s="469"/>
      <c r="BE1193" s="469"/>
      <c r="BF1193" s="469"/>
      <c r="BG1193" s="469"/>
      <c r="BH1193" s="469"/>
      <c r="BI1193" s="469"/>
      <c r="BJ1193" s="469"/>
      <c r="BK1193" s="469"/>
      <c r="BL1193" s="469"/>
      <c r="BM1193" s="469"/>
      <c r="BN1193" s="469"/>
      <c r="BO1193" s="469"/>
      <c r="BP1193" s="469"/>
      <c r="BQ1193" s="469"/>
      <c r="BR1193" s="468"/>
      <c r="BS1193" s="469"/>
      <c r="BT1193" s="469"/>
      <c r="BU1193" s="469"/>
      <c r="BV1193" s="469"/>
      <c r="BW1193" s="469"/>
      <c r="BX1193" s="469"/>
      <c r="BY1193" s="469"/>
      <c r="BZ1193" s="469"/>
      <c r="CA1193" s="469"/>
      <c r="CB1193" s="469"/>
      <c r="CC1193" s="469"/>
      <c r="CD1193" s="469"/>
      <c r="CE1193" s="469"/>
      <c r="CF1193" s="469"/>
      <c r="CG1193" s="469"/>
      <c r="CH1193" s="469"/>
      <c r="CI1193" s="469"/>
      <c r="CJ1193" s="469"/>
    </row>
    <row r="1194" spans="4:88" ht="14.25" customHeight="1" x14ac:dyDescent="0.35">
      <c r="D1194" s="424" t="s">
        <v>1135</v>
      </c>
      <c r="E1194" s="425"/>
      <c r="F1194" s="425"/>
      <c r="G1194" s="425"/>
      <c r="H1194" s="425"/>
      <c r="I1194" s="425"/>
      <c r="J1194" s="425"/>
      <c r="K1194" s="425"/>
      <c r="L1194" s="425"/>
      <c r="M1194" s="425"/>
      <c r="N1194" s="425"/>
      <c r="O1194" s="425"/>
      <c r="P1194" s="426"/>
      <c r="Q1194" s="424"/>
      <c r="R1194" s="425"/>
      <c r="S1194" s="425"/>
      <c r="T1194" s="425"/>
      <c r="U1194" s="425"/>
      <c r="V1194" s="425"/>
      <c r="W1194" s="426"/>
      <c r="X1194" s="692" t="s">
        <v>976</v>
      </c>
      <c r="Y1194" s="693"/>
      <c r="Z1194" s="693"/>
      <c r="AA1194" s="693"/>
      <c r="AB1194" s="693"/>
      <c r="AC1194" s="693"/>
      <c r="AD1194" s="797"/>
      <c r="AE1194" s="424">
        <v>3</v>
      </c>
      <c r="AF1194" s="425"/>
      <c r="AG1194" s="425"/>
      <c r="AH1194" s="425"/>
      <c r="AI1194" s="425"/>
      <c r="AJ1194" s="425"/>
      <c r="AK1194" s="425"/>
      <c r="AL1194" s="425"/>
      <c r="AM1194" s="425"/>
      <c r="AN1194" s="425"/>
      <c r="AO1194" s="425"/>
      <c r="AP1194" s="425"/>
      <c r="AR1194" s="808" t="s">
        <v>536</v>
      </c>
      <c r="AS1194" s="808"/>
      <c r="AT1194" s="808"/>
      <c r="AU1194" s="808"/>
      <c r="AV1194" s="808"/>
      <c r="AW1194" s="808"/>
      <c r="AX1194" s="808"/>
      <c r="AY1194" s="808"/>
      <c r="AZ1194" s="808"/>
      <c r="BA1194" s="808"/>
      <c r="BB1194" s="808"/>
      <c r="BC1194" s="808"/>
      <c r="BD1194" s="808"/>
      <c r="BE1194" s="808"/>
      <c r="BF1194" s="808"/>
      <c r="BG1194" s="808"/>
      <c r="BH1194" s="808"/>
      <c r="BI1194" s="808"/>
      <c r="BJ1194" s="808"/>
      <c r="BK1194" s="808"/>
      <c r="BL1194" s="808"/>
      <c r="BM1194" s="808"/>
      <c r="BN1194" s="808"/>
      <c r="BO1194" s="808"/>
      <c r="BP1194" s="808"/>
      <c r="BQ1194" s="808"/>
      <c r="BR1194" s="808"/>
      <c r="BS1194" s="808"/>
      <c r="BT1194" s="808"/>
      <c r="BU1194" s="808"/>
      <c r="BV1194" s="808"/>
      <c r="BW1194" s="808"/>
      <c r="BX1194" s="808"/>
      <c r="BY1194" s="808"/>
      <c r="BZ1194" s="808"/>
      <c r="CA1194" s="808"/>
      <c r="CB1194" s="808"/>
      <c r="CC1194" s="808"/>
      <c r="CD1194" s="808"/>
      <c r="CE1194" s="808"/>
      <c r="CF1194" s="808"/>
      <c r="CG1194" s="808"/>
      <c r="CH1194" s="808"/>
      <c r="CI1194" s="808"/>
      <c r="CJ1194" s="808"/>
    </row>
    <row r="1195" spans="4:88" ht="14.25" customHeight="1" x14ac:dyDescent="0.35">
      <c r="D1195" s="424" t="s">
        <v>1136</v>
      </c>
      <c r="E1195" s="425"/>
      <c r="F1195" s="425"/>
      <c r="G1195" s="425"/>
      <c r="H1195" s="425"/>
      <c r="I1195" s="425"/>
      <c r="J1195" s="425"/>
      <c r="K1195" s="425"/>
      <c r="L1195" s="425"/>
      <c r="M1195" s="425"/>
      <c r="N1195" s="425"/>
      <c r="O1195" s="425"/>
      <c r="P1195" s="426"/>
      <c r="Q1195" s="424"/>
      <c r="R1195" s="425"/>
      <c r="S1195" s="425"/>
      <c r="T1195" s="425"/>
      <c r="U1195" s="425"/>
      <c r="V1195" s="425"/>
      <c r="W1195" s="426"/>
      <c r="X1195" s="692" t="s">
        <v>976</v>
      </c>
      <c r="Y1195" s="693"/>
      <c r="Z1195" s="693"/>
      <c r="AA1195" s="693"/>
      <c r="AB1195" s="693"/>
      <c r="AC1195" s="693"/>
      <c r="AD1195" s="797"/>
      <c r="AE1195" s="424">
        <v>0</v>
      </c>
      <c r="AF1195" s="425"/>
      <c r="AG1195" s="425"/>
      <c r="AH1195" s="425"/>
      <c r="AI1195" s="425"/>
      <c r="AJ1195" s="425"/>
      <c r="AK1195" s="425"/>
      <c r="AL1195" s="425"/>
      <c r="AM1195" s="425"/>
      <c r="AN1195" s="425"/>
      <c r="AO1195" s="425"/>
      <c r="AP1195" s="425"/>
    </row>
    <row r="1196" spans="4:88" ht="14.25" customHeight="1" x14ac:dyDescent="0.35">
      <c r="D1196" s="424" t="s">
        <v>1137</v>
      </c>
      <c r="E1196" s="425"/>
      <c r="F1196" s="425"/>
      <c r="G1196" s="425"/>
      <c r="H1196" s="425"/>
      <c r="I1196" s="425"/>
      <c r="J1196" s="425"/>
      <c r="K1196" s="425"/>
      <c r="L1196" s="425"/>
      <c r="M1196" s="425"/>
      <c r="N1196" s="425"/>
      <c r="O1196" s="425"/>
      <c r="P1196" s="426"/>
      <c r="Q1196" s="424"/>
      <c r="R1196" s="425"/>
      <c r="S1196" s="425"/>
      <c r="T1196" s="425"/>
      <c r="U1196" s="425"/>
      <c r="V1196" s="425"/>
      <c r="W1196" s="426"/>
      <c r="X1196" s="692" t="s">
        <v>976</v>
      </c>
      <c r="Y1196" s="693"/>
      <c r="Z1196" s="693"/>
      <c r="AA1196" s="693"/>
      <c r="AB1196" s="693"/>
      <c r="AC1196" s="693"/>
      <c r="AD1196" s="797"/>
      <c r="AE1196" s="424">
        <v>4</v>
      </c>
      <c r="AF1196" s="425"/>
      <c r="AG1196" s="425"/>
      <c r="AH1196" s="425"/>
      <c r="AI1196" s="425"/>
      <c r="AJ1196" s="425"/>
      <c r="AK1196" s="425"/>
      <c r="AL1196" s="425"/>
      <c r="AM1196" s="425"/>
      <c r="AN1196" s="425"/>
      <c r="AO1196" s="425"/>
      <c r="AP1196" s="425"/>
    </row>
    <row r="1197" spans="4:88" ht="14.25" customHeight="1" x14ac:dyDescent="0.35">
      <c r="D1197" s="424" t="s">
        <v>1138</v>
      </c>
      <c r="E1197" s="425"/>
      <c r="F1197" s="425"/>
      <c r="G1197" s="425"/>
      <c r="H1197" s="425"/>
      <c r="I1197" s="425"/>
      <c r="J1197" s="425"/>
      <c r="K1197" s="425"/>
      <c r="L1197" s="425"/>
      <c r="M1197" s="425"/>
      <c r="N1197" s="425"/>
      <c r="O1197" s="425"/>
      <c r="P1197" s="426"/>
      <c r="Q1197" s="424"/>
      <c r="R1197" s="425"/>
      <c r="S1197" s="425"/>
      <c r="T1197" s="425"/>
      <c r="U1197" s="425"/>
      <c r="V1197" s="425"/>
      <c r="W1197" s="426"/>
      <c r="X1197" s="692" t="s">
        <v>976</v>
      </c>
      <c r="Y1197" s="693"/>
      <c r="Z1197" s="693"/>
      <c r="AA1197" s="693"/>
      <c r="AB1197" s="693"/>
      <c r="AC1197" s="693"/>
      <c r="AD1197" s="797"/>
      <c r="AE1197" s="424">
        <v>2</v>
      </c>
      <c r="AF1197" s="425"/>
      <c r="AG1197" s="425"/>
      <c r="AH1197" s="425"/>
      <c r="AI1197" s="425"/>
      <c r="AJ1197" s="425"/>
      <c r="AK1197" s="425"/>
      <c r="AL1197" s="425"/>
      <c r="AM1197" s="425"/>
      <c r="AN1197" s="425"/>
      <c r="AO1197" s="425"/>
      <c r="AP1197" s="425"/>
    </row>
    <row r="1198" spans="4:88" ht="14.25" customHeight="1" x14ac:dyDescent="0.35">
      <c r="D1198" s="424" t="s">
        <v>1139</v>
      </c>
      <c r="E1198" s="425"/>
      <c r="F1198" s="425"/>
      <c r="G1198" s="425"/>
      <c r="H1198" s="425"/>
      <c r="I1198" s="425"/>
      <c r="J1198" s="425"/>
      <c r="K1198" s="425"/>
      <c r="L1198" s="425"/>
      <c r="M1198" s="425"/>
      <c r="N1198" s="425"/>
      <c r="O1198" s="425"/>
      <c r="P1198" s="426"/>
      <c r="Q1198" s="424"/>
      <c r="R1198" s="425"/>
      <c r="S1198" s="425"/>
      <c r="T1198" s="425"/>
      <c r="U1198" s="425"/>
      <c r="V1198" s="425"/>
      <c r="W1198" s="426"/>
      <c r="X1198" s="692" t="s">
        <v>976</v>
      </c>
      <c r="Y1198" s="693"/>
      <c r="Z1198" s="693"/>
      <c r="AA1198" s="693"/>
      <c r="AB1198" s="693"/>
      <c r="AC1198" s="693"/>
      <c r="AD1198" s="797"/>
      <c r="AE1198" s="439">
        <v>0</v>
      </c>
      <c r="AF1198" s="439"/>
      <c r="AG1198" s="439"/>
      <c r="AH1198" s="439"/>
      <c r="AI1198" s="439"/>
      <c r="AJ1198" s="439"/>
      <c r="AK1198" s="439"/>
      <c r="AL1198" s="439"/>
      <c r="AM1198" s="439"/>
      <c r="AN1198" s="439"/>
      <c r="AO1198" s="439"/>
      <c r="AP1198" s="439"/>
      <c r="AR1198" s="590" t="s">
        <v>545</v>
      </c>
      <c r="AS1198" s="590"/>
      <c r="AT1198" s="590"/>
      <c r="AU1198" s="590"/>
      <c r="AV1198" s="590"/>
      <c r="AW1198" s="590"/>
      <c r="AX1198" s="590"/>
      <c r="AY1198" s="590"/>
      <c r="AZ1198" s="590"/>
      <c r="BA1198" s="590"/>
      <c r="BB1198" s="590"/>
      <c r="BC1198" s="590"/>
      <c r="BD1198" s="590"/>
      <c r="BE1198" s="590"/>
      <c r="BF1198" s="590"/>
      <c r="BG1198" s="590"/>
      <c r="BH1198" s="590"/>
      <c r="BI1198" s="590"/>
      <c r="BJ1198" s="590"/>
      <c r="BK1198" s="590"/>
      <c r="BL1198" s="590"/>
      <c r="BM1198" s="590"/>
      <c r="BN1198" s="590"/>
      <c r="BO1198" s="590"/>
      <c r="BP1198" s="590"/>
      <c r="BQ1198" s="590"/>
      <c r="BR1198" s="590"/>
      <c r="BS1198" s="590"/>
      <c r="BT1198" s="590"/>
      <c r="BU1198" s="590"/>
      <c r="BV1198" s="590"/>
      <c r="BW1198" s="590"/>
      <c r="BX1198" s="590"/>
      <c r="BY1198" s="590"/>
      <c r="BZ1198" s="590"/>
      <c r="CA1198" s="590"/>
      <c r="CB1198" s="590"/>
      <c r="CC1198" s="590"/>
      <c r="CD1198" s="590"/>
      <c r="CE1198" s="590"/>
      <c r="CF1198" s="590"/>
      <c r="CG1198" s="590"/>
      <c r="CH1198" s="590"/>
      <c r="CI1198" s="590"/>
      <c r="CJ1198" s="590"/>
    </row>
    <row r="1199" spans="4:88" ht="14.25" customHeight="1" x14ac:dyDescent="0.35">
      <c r="D1199" s="424" t="s">
        <v>1140</v>
      </c>
      <c r="E1199" s="425"/>
      <c r="F1199" s="425"/>
      <c r="G1199" s="425"/>
      <c r="H1199" s="425"/>
      <c r="I1199" s="425"/>
      <c r="J1199" s="425"/>
      <c r="K1199" s="425"/>
      <c r="L1199" s="425"/>
      <c r="M1199" s="425"/>
      <c r="N1199" s="425"/>
      <c r="O1199" s="425"/>
      <c r="P1199" s="426"/>
      <c r="Q1199" s="424"/>
      <c r="R1199" s="425"/>
      <c r="S1199" s="425"/>
      <c r="T1199" s="425"/>
      <c r="U1199" s="425"/>
      <c r="V1199" s="425"/>
      <c r="W1199" s="426"/>
      <c r="X1199" s="692" t="s">
        <v>976</v>
      </c>
      <c r="Y1199" s="693"/>
      <c r="Z1199" s="693"/>
      <c r="AA1199" s="693"/>
      <c r="AB1199" s="693"/>
      <c r="AC1199" s="693"/>
      <c r="AD1199" s="797"/>
      <c r="AE1199" s="424">
        <v>0</v>
      </c>
      <c r="AF1199" s="425"/>
      <c r="AG1199" s="425"/>
      <c r="AH1199" s="425"/>
      <c r="AI1199" s="425"/>
      <c r="AJ1199" s="425"/>
      <c r="AK1199" s="425"/>
      <c r="AL1199" s="425"/>
      <c r="AM1199" s="425"/>
      <c r="AN1199" s="425"/>
      <c r="AO1199" s="425"/>
      <c r="AP1199" s="425"/>
      <c r="AR1199" s="670"/>
      <c r="AS1199" s="670"/>
      <c r="AT1199" s="670"/>
      <c r="AU1199" s="670"/>
      <c r="AV1199" s="670"/>
      <c r="AW1199" s="670"/>
      <c r="AX1199" s="670"/>
      <c r="AY1199" s="670"/>
      <c r="AZ1199" s="670"/>
      <c r="BA1199" s="670"/>
      <c r="BB1199" s="670"/>
      <c r="BC1199" s="670"/>
      <c r="BD1199" s="670"/>
      <c r="BE1199" s="670"/>
      <c r="BF1199" s="670"/>
      <c r="BG1199" s="670"/>
      <c r="BH1199" s="670"/>
      <c r="BI1199" s="670"/>
      <c r="BJ1199" s="670"/>
      <c r="BK1199" s="670"/>
      <c r="BL1199" s="670"/>
      <c r="BM1199" s="670"/>
      <c r="BN1199" s="670"/>
      <c r="BO1199" s="670"/>
      <c r="BP1199" s="670"/>
      <c r="BQ1199" s="670"/>
      <c r="BR1199" s="670"/>
      <c r="BS1199" s="670"/>
      <c r="BT1199" s="670"/>
      <c r="BU1199" s="670"/>
      <c r="BV1199" s="670"/>
      <c r="BW1199" s="670"/>
      <c r="BX1199" s="670"/>
      <c r="BY1199" s="670"/>
      <c r="BZ1199" s="670"/>
      <c r="CA1199" s="670"/>
      <c r="CB1199" s="670"/>
      <c r="CC1199" s="670"/>
      <c r="CD1199" s="670"/>
      <c r="CE1199" s="670"/>
      <c r="CF1199" s="670"/>
      <c r="CG1199" s="670"/>
      <c r="CH1199" s="670"/>
      <c r="CI1199" s="670"/>
      <c r="CJ1199" s="670"/>
    </row>
    <row r="1200" spans="4:88" ht="14.25" customHeight="1" x14ac:dyDescent="0.35">
      <c r="D1200" s="424" t="s">
        <v>1141</v>
      </c>
      <c r="E1200" s="425"/>
      <c r="F1200" s="425"/>
      <c r="G1200" s="425"/>
      <c r="H1200" s="425"/>
      <c r="I1200" s="425"/>
      <c r="J1200" s="425"/>
      <c r="K1200" s="425"/>
      <c r="L1200" s="425"/>
      <c r="M1200" s="425"/>
      <c r="N1200" s="425"/>
      <c r="O1200" s="425"/>
      <c r="P1200" s="426"/>
      <c r="Q1200" s="424"/>
      <c r="R1200" s="425"/>
      <c r="S1200" s="425"/>
      <c r="T1200" s="425"/>
      <c r="U1200" s="425"/>
      <c r="V1200" s="425"/>
      <c r="W1200" s="426"/>
      <c r="X1200" s="692" t="s">
        <v>976</v>
      </c>
      <c r="Y1200" s="693"/>
      <c r="Z1200" s="693"/>
      <c r="AA1200" s="693"/>
      <c r="AB1200" s="693"/>
      <c r="AC1200" s="693"/>
      <c r="AD1200" s="797"/>
      <c r="AE1200" s="424">
        <v>1</v>
      </c>
      <c r="AF1200" s="425"/>
      <c r="AG1200" s="425"/>
      <c r="AH1200" s="425"/>
      <c r="AI1200" s="425"/>
      <c r="AJ1200" s="425"/>
      <c r="AK1200" s="425"/>
      <c r="AL1200" s="425"/>
      <c r="AM1200" s="425"/>
      <c r="AN1200" s="425"/>
      <c r="AO1200" s="425"/>
      <c r="AP1200" s="425"/>
      <c r="AR1200" s="506" t="s">
        <v>20</v>
      </c>
      <c r="AS1200" s="507"/>
      <c r="AT1200" s="507"/>
      <c r="AU1200" s="507"/>
      <c r="AV1200" s="507"/>
      <c r="AW1200" s="507"/>
      <c r="AX1200" s="507"/>
      <c r="AY1200" s="507"/>
      <c r="AZ1200" s="507"/>
      <c r="BA1200" s="507"/>
      <c r="BB1200" s="507"/>
      <c r="BC1200" s="507"/>
      <c r="BD1200" s="507"/>
      <c r="BE1200" s="510"/>
      <c r="BF1200" s="506" t="s">
        <v>532</v>
      </c>
      <c r="BG1200" s="507"/>
      <c r="BH1200" s="507"/>
      <c r="BI1200" s="507"/>
      <c r="BJ1200" s="507"/>
      <c r="BK1200" s="507"/>
      <c r="BL1200" s="507"/>
      <c r="BM1200" s="507"/>
      <c r="BN1200" s="507"/>
      <c r="BO1200" s="507"/>
      <c r="BP1200" s="507"/>
      <c r="BQ1200" s="507"/>
      <c r="BR1200" s="507"/>
      <c r="BS1200" s="510"/>
      <c r="BT1200" s="506" t="s">
        <v>533</v>
      </c>
      <c r="BU1200" s="507"/>
      <c r="BV1200" s="507"/>
      <c r="BW1200" s="507"/>
      <c r="BX1200" s="507"/>
      <c r="BY1200" s="507"/>
      <c r="BZ1200" s="507"/>
      <c r="CA1200" s="507"/>
      <c r="CB1200" s="507"/>
      <c r="CC1200" s="507"/>
      <c r="CD1200" s="507"/>
      <c r="CE1200" s="507"/>
      <c r="CF1200" s="507"/>
      <c r="CG1200" s="507"/>
      <c r="CH1200" s="507"/>
      <c r="CI1200" s="507"/>
      <c r="CJ1200" s="510"/>
    </row>
    <row r="1201" spans="1:88" ht="14.25" customHeight="1" x14ac:dyDescent="0.35">
      <c r="D1201" s="424" t="s">
        <v>1142</v>
      </c>
      <c r="E1201" s="425"/>
      <c r="F1201" s="425"/>
      <c r="G1201" s="425"/>
      <c r="H1201" s="425"/>
      <c r="I1201" s="425"/>
      <c r="J1201" s="425"/>
      <c r="K1201" s="425"/>
      <c r="L1201" s="425"/>
      <c r="M1201" s="425"/>
      <c r="N1201" s="425"/>
      <c r="O1201" s="425"/>
      <c r="P1201" s="426"/>
      <c r="Q1201" s="424"/>
      <c r="R1201" s="425"/>
      <c r="S1201" s="425"/>
      <c r="T1201" s="425"/>
      <c r="U1201" s="425"/>
      <c r="V1201" s="425"/>
      <c r="W1201" s="426"/>
      <c r="X1201" s="692" t="s">
        <v>976</v>
      </c>
      <c r="Y1201" s="693"/>
      <c r="Z1201" s="693"/>
      <c r="AA1201" s="693"/>
      <c r="AB1201" s="693"/>
      <c r="AC1201" s="693"/>
      <c r="AD1201" s="797"/>
      <c r="AE1201" s="424">
        <v>4</v>
      </c>
      <c r="AF1201" s="425"/>
      <c r="AG1201" s="425"/>
      <c r="AH1201" s="425"/>
      <c r="AI1201" s="425"/>
      <c r="AJ1201" s="425"/>
      <c r="AK1201" s="425"/>
      <c r="AL1201" s="425"/>
      <c r="AM1201" s="425"/>
      <c r="AN1201" s="425"/>
      <c r="AO1201" s="425"/>
      <c r="AP1201" s="425"/>
      <c r="AR1201" s="511"/>
      <c r="AS1201" s="512"/>
      <c r="AT1201" s="512"/>
      <c r="AU1201" s="512"/>
      <c r="AV1201" s="512"/>
      <c r="AW1201" s="512"/>
      <c r="AX1201" s="512"/>
      <c r="AY1201" s="512"/>
      <c r="AZ1201" s="512"/>
      <c r="BA1201" s="512"/>
      <c r="BB1201" s="512"/>
      <c r="BC1201" s="512"/>
      <c r="BD1201" s="512"/>
      <c r="BE1201" s="513"/>
      <c r="BF1201" s="511"/>
      <c r="BG1201" s="512"/>
      <c r="BH1201" s="512"/>
      <c r="BI1201" s="512"/>
      <c r="BJ1201" s="512"/>
      <c r="BK1201" s="512"/>
      <c r="BL1201" s="512"/>
      <c r="BM1201" s="512"/>
      <c r="BN1201" s="512"/>
      <c r="BO1201" s="512"/>
      <c r="BP1201" s="512"/>
      <c r="BQ1201" s="512"/>
      <c r="BR1201" s="512"/>
      <c r="BS1201" s="513"/>
      <c r="BT1201" s="511"/>
      <c r="BU1201" s="512"/>
      <c r="BV1201" s="512"/>
      <c r="BW1201" s="512"/>
      <c r="BX1201" s="512"/>
      <c r="BY1201" s="512"/>
      <c r="BZ1201" s="512"/>
      <c r="CA1201" s="512"/>
      <c r="CB1201" s="512"/>
      <c r="CC1201" s="512"/>
      <c r="CD1201" s="512"/>
      <c r="CE1201" s="512"/>
      <c r="CF1201" s="512"/>
      <c r="CG1201" s="512"/>
      <c r="CH1201" s="512"/>
      <c r="CI1201" s="512"/>
      <c r="CJ1201" s="513"/>
    </row>
    <row r="1202" spans="1:88" ht="14.25" customHeight="1" x14ac:dyDescent="0.35">
      <c r="D1202" s="424" t="s">
        <v>1143</v>
      </c>
      <c r="E1202" s="425"/>
      <c r="F1202" s="425"/>
      <c r="G1202" s="425"/>
      <c r="H1202" s="425"/>
      <c r="I1202" s="425"/>
      <c r="J1202" s="425"/>
      <c r="K1202" s="425"/>
      <c r="L1202" s="425"/>
      <c r="M1202" s="425"/>
      <c r="N1202" s="425"/>
      <c r="O1202" s="425"/>
      <c r="P1202" s="426"/>
      <c r="Q1202" s="424"/>
      <c r="R1202" s="425"/>
      <c r="S1202" s="425"/>
      <c r="T1202" s="425"/>
      <c r="U1202" s="425"/>
      <c r="V1202" s="425"/>
      <c r="W1202" s="426"/>
      <c r="X1202" s="692" t="s">
        <v>976</v>
      </c>
      <c r="Y1202" s="693"/>
      <c r="Z1202" s="693"/>
      <c r="AA1202" s="693"/>
      <c r="AB1202" s="693"/>
      <c r="AC1202" s="693"/>
      <c r="AD1202" s="797"/>
      <c r="AE1202" s="424">
        <v>1</v>
      </c>
      <c r="AF1202" s="425"/>
      <c r="AG1202" s="425"/>
      <c r="AH1202" s="425"/>
      <c r="AI1202" s="425"/>
      <c r="AJ1202" s="425"/>
      <c r="AK1202" s="425"/>
      <c r="AL1202" s="425"/>
      <c r="AM1202" s="425"/>
      <c r="AN1202" s="425"/>
      <c r="AO1202" s="425"/>
      <c r="AP1202" s="425"/>
      <c r="AR1202" s="586" t="s">
        <v>843</v>
      </c>
      <c r="AS1202" s="587"/>
      <c r="AT1202" s="587"/>
      <c r="AU1202" s="587"/>
      <c r="AV1202" s="587"/>
      <c r="AW1202" s="587"/>
      <c r="AX1202" s="587"/>
      <c r="AY1202" s="587"/>
      <c r="AZ1202" s="587"/>
      <c r="BA1202" s="587"/>
      <c r="BB1202" s="587"/>
      <c r="BC1202" s="587"/>
      <c r="BD1202" s="587"/>
      <c r="BE1202" s="588"/>
      <c r="BF1202" s="805"/>
      <c r="BG1202" s="806"/>
      <c r="BH1202" s="806"/>
      <c r="BI1202" s="806"/>
      <c r="BJ1202" s="806"/>
      <c r="BK1202" s="806"/>
      <c r="BL1202" s="806"/>
      <c r="BM1202" s="806"/>
      <c r="BN1202" s="806"/>
      <c r="BO1202" s="806"/>
      <c r="BP1202" s="806"/>
      <c r="BQ1202" s="806"/>
      <c r="BR1202" s="806"/>
      <c r="BS1202" s="807"/>
      <c r="BT1202" s="586"/>
      <c r="BU1202" s="587"/>
      <c r="BV1202" s="587"/>
      <c r="BW1202" s="587"/>
      <c r="BX1202" s="587"/>
      <c r="BY1202" s="587"/>
      <c r="BZ1202" s="587"/>
      <c r="CA1202" s="587"/>
      <c r="CB1202" s="587"/>
      <c r="CC1202" s="587"/>
      <c r="CD1202" s="587"/>
      <c r="CE1202" s="587"/>
      <c r="CF1202" s="587"/>
      <c r="CG1202" s="587"/>
      <c r="CH1202" s="587"/>
      <c r="CI1202" s="587"/>
      <c r="CJ1202" s="588"/>
    </row>
    <row r="1203" spans="1:88" ht="14.25" customHeight="1" x14ac:dyDescent="0.35">
      <c r="D1203" s="424" t="s">
        <v>1144</v>
      </c>
      <c r="E1203" s="425"/>
      <c r="F1203" s="425"/>
      <c r="G1203" s="425"/>
      <c r="H1203" s="425"/>
      <c r="I1203" s="425"/>
      <c r="J1203" s="425"/>
      <c r="K1203" s="425"/>
      <c r="L1203" s="425"/>
      <c r="M1203" s="425"/>
      <c r="N1203" s="425"/>
      <c r="O1203" s="425"/>
      <c r="P1203" s="426"/>
      <c r="Q1203" s="424"/>
      <c r="R1203" s="425"/>
      <c r="S1203" s="425"/>
      <c r="T1203" s="425"/>
      <c r="U1203" s="425"/>
      <c r="V1203" s="425"/>
      <c r="W1203" s="426"/>
      <c r="X1203" s="692" t="s">
        <v>976</v>
      </c>
      <c r="Y1203" s="693"/>
      <c r="Z1203" s="693"/>
      <c r="AA1203" s="693"/>
      <c r="AB1203" s="693"/>
      <c r="AC1203" s="693"/>
      <c r="AD1203" s="797"/>
      <c r="AE1203" s="424">
        <v>0</v>
      </c>
      <c r="AF1203" s="425"/>
      <c r="AG1203" s="425"/>
      <c r="AH1203" s="425"/>
      <c r="AI1203" s="425"/>
      <c r="AJ1203" s="425"/>
      <c r="AK1203" s="425"/>
      <c r="AL1203" s="425"/>
      <c r="AM1203" s="425"/>
      <c r="AN1203" s="425"/>
      <c r="AO1203" s="425"/>
      <c r="AP1203" s="425"/>
      <c r="AR1203" s="78"/>
      <c r="AS1203" s="79"/>
      <c r="AT1203" s="79"/>
      <c r="AU1203" s="79"/>
      <c r="AV1203" s="79"/>
      <c r="AW1203" s="79"/>
      <c r="AX1203" s="79"/>
      <c r="AY1203" s="79"/>
      <c r="AZ1203" s="79"/>
      <c r="BA1203" s="79"/>
      <c r="BB1203" s="79"/>
      <c r="BC1203" s="79"/>
      <c r="BD1203" s="79"/>
      <c r="BE1203" s="80"/>
      <c r="BF1203" s="78"/>
      <c r="BG1203" s="79"/>
      <c r="BH1203" s="79"/>
      <c r="BI1203" s="79"/>
      <c r="BJ1203" s="79"/>
      <c r="BK1203" s="79"/>
      <c r="BL1203" s="79"/>
      <c r="BM1203" s="79"/>
      <c r="BN1203" s="79"/>
      <c r="BO1203" s="79"/>
      <c r="BP1203" s="79"/>
      <c r="BQ1203" s="79"/>
      <c r="BR1203" s="79"/>
      <c r="BS1203" s="80"/>
      <c r="BT1203" s="78"/>
      <c r="BU1203" s="79"/>
      <c r="BV1203" s="79"/>
      <c r="BW1203" s="79"/>
      <c r="BX1203" s="79"/>
      <c r="BY1203" s="79"/>
      <c r="BZ1203" s="79"/>
      <c r="CA1203" s="79"/>
      <c r="CB1203" s="79"/>
      <c r="CC1203" s="79"/>
      <c r="CD1203" s="79"/>
      <c r="CE1203" s="79"/>
      <c r="CF1203" s="79"/>
      <c r="CG1203" s="79"/>
      <c r="CH1203" s="79"/>
      <c r="CI1203" s="79"/>
      <c r="CJ1203" s="80"/>
    </row>
    <row r="1204" spans="1:88" ht="14.25" customHeight="1" x14ac:dyDescent="0.35">
      <c r="D1204" s="279"/>
      <c r="E1204" s="280"/>
      <c r="F1204" s="280"/>
      <c r="G1204" s="280"/>
      <c r="H1204" s="280"/>
      <c r="I1204" s="280"/>
      <c r="J1204" s="280"/>
      <c r="K1204" s="280"/>
      <c r="L1204" s="280"/>
      <c r="M1204" s="280"/>
      <c r="N1204" s="280"/>
      <c r="O1204" s="280"/>
      <c r="P1204" s="281"/>
      <c r="Q1204" s="424"/>
      <c r="R1204" s="425"/>
      <c r="S1204" s="425"/>
      <c r="T1204" s="425"/>
      <c r="U1204" s="425"/>
      <c r="V1204" s="425"/>
      <c r="W1204" s="426"/>
      <c r="X1204" s="692"/>
      <c r="Y1204" s="693"/>
      <c r="Z1204" s="693"/>
      <c r="AA1204" s="693"/>
      <c r="AB1204" s="693"/>
      <c r="AC1204" s="693"/>
      <c r="AD1204" s="797"/>
      <c r="AE1204" s="424"/>
      <c r="AF1204" s="425"/>
      <c r="AG1204" s="425"/>
      <c r="AH1204" s="425"/>
      <c r="AI1204" s="425"/>
      <c r="AJ1204" s="425"/>
      <c r="AK1204" s="425"/>
      <c r="AL1204" s="425"/>
      <c r="AM1204" s="425"/>
      <c r="AN1204" s="425"/>
      <c r="AO1204" s="425"/>
      <c r="AP1204" s="425"/>
      <c r="AR1204" s="78"/>
      <c r="AS1204" s="79"/>
      <c r="AT1204" s="79"/>
      <c r="AU1204" s="79"/>
      <c r="AV1204" s="79"/>
      <c r="AW1204" s="79"/>
      <c r="AX1204" s="79"/>
      <c r="AY1204" s="79"/>
      <c r="AZ1204" s="79"/>
      <c r="BA1204" s="79"/>
      <c r="BB1204" s="79"/>
      <c r="BC1204" s="79"/>
      <c r="BD1204" s="79"/>
      <c r="BE1204" s="80"/>
      <c r="BF1204" s="78"/>
      <c r="BG1204" s="79"/>
      <c r="BH1204" s="79"/>
      <c r="BI1204" s="79"/>
      <c r="BJ1204" s="79"/>
      <c r="BK1204" s="79"/>
      <c r="BL1204" s="79"/>
      <c r="BM1204" s="79"/>
      <c r="BN1204" s="79"/>
      <c r="BO1204" s="79"/>
      <c r="BP1204" s="79"/>
      <c r="BQ1204" s="79"/>
      <c r="BR1204" s="79"/>
      <c r="BS1204" s="80"/>
      <c r="BT1204" s="78"/>
      <c r="BU1204" s="79"/>
      <c r="BV1204" s="79"/>
      <c r="BW1204" s="79"/>
      <c r="BX1204" s="79"/>
      <c r="BY1204" s="79"/>
      <c r="BZ1204" s="79"/>
      <c r="CA1204" s="79"/>
      <c r="CB1204" s="79"/>
      <c r="CC1204" s="79"/>
      <c r="CD1204" s="79"/>
      <c r="CE1204" s="79"/>
      <c r="CF1204" s="79"/>
      <c r="CG1204" s="79"/>
      <c r="CH1204" s="79"/>
      <c r="CI1204" s="79"/>
      <c r="CJ1204" s="80"/>
    </row>
    <row r="1205" spans="1:88" ht="14.25" customHeight="1" x14ac:dyDescent="0.35">
      <c r="D1205" s="279"/>
      <c r="E1205" s="280"/>
      <c r="F1205" s="280"/>
      <c r="G1205" s="280"/>
      <c r="H1205" s="280"/>
      <c r="I1205" s="280"/>
      <c r="J1205" s="280"/>
      <c r="K1205" s="280"/>
      <c r="L1205" s="280"/>
      <c r="M1205" s="280"/>
      <c r="N1205" s="280"/>
      <c r="O1205" s="280"/>
      <c r="P1205" s="281"/>
      <c r="Q1205" s="424"/>
      <c r="R1205" s="425"/>
      <c r="S1205" s="425"/>
      <c r="T1205" s="425"/>
      <c r="U1205" s="425"/>
      <c r="V1205" s="425"/>
      <c r="W1205" s="426"/>
      <c r="X1205" s="692"/>
      <c r="Y1205" s="693"/>
      <c r="Z1205" s="693"/>
      <c r="AA1205" s="693"/>
      <c r="AB1205" s="693"/>
      <c r="AC1205" s="693"/>
      <c r="AD1205" s="797"/>
      <c r="AE1205" s="424"/>
      <c r="AF1205" s="425"/>
      <c r="AG1205" s="425"/>
      <c r="AH1205" s="425"/>
      <c r="AI1205" s="425"/>
      <c r="AJ1205" s="425"/>
      <c r="AK1205" s="425"/>
      <c r="AL1205" s="425"/>
      <c r="AM1205" s="425"/>
      <c r="AN1205" s="425"/>
      <c r="AO1205" s="425"/>
      <c r="AP1205" s="425"/>
      <c r="AR1205" s="78"/>
      <c r="AS1205" s="79"/>
      <c r="AT1205" s="79"/>
      <c r="AU1205" s="79"/>
      <c r="AV1205" s="79"/>
      <c r="AW1205" s="79"/>
      <c r="AX1205" s="79"/>
      <c r="AY1205" s="79"/>
      <c r="AZ1205" s="79"/>
      <c r="BA1205" s="79"/>
      <c r="BB1205" s="79"/>
      <c r="BC1205" s="79"/>
      <c r="BD1205" s="79"/>
      <c r="BE1205" s="80"/>
      <c r="BF1205" s="78"/>
      <c r="BG1205" s="79"/>
      <c r="BH1205" s="79"/>
      <c r="BI1205" s="79"/>
      <c r="BJ1205" s="79"/>
      <c r="BK1205" s="79"/>
      <c r="BL1205" s="79"/>
      <c r="BM1205" s="79"/>
      <c r="BN1205" s="79"/>
      <c r="BO1205" s="79"/>
      <c r="BP1205" s="79"/>
      <c r="BQ1205" s="79"/>
      <c r="BR1205" s="79"/>
      <c r="BS1205" s="80"/>
      <c r="BT1205" s="78"/>
      <c r="BU1205" s="79"/>
      <c r="BV1205" s="79"/>
      <c r="BW1205" s="79"/>
      <c r="BX1205" s="79"/>
      <c r="BY1205" s="79"/>
      <c r="BZ1205" s="79"/>
      <c r="CA1205" s="79"/>
      <c r="CB1205" s="79"/>
      <c r="CC1205" s="79"/>
      <c r="CD1205" s="79"/>
      <c r="CE1205" s="79"/>
      <c r="CF1205" s="79"/>
      <c r="CG1205" s="79"/>
      <c r="CH1205" s="79"/>
      <c r="CI1205" s="79"/>
      <c r="CJ1205" s="80"/>
    </row>
    <row r="1206" spans="1:88" ht="14.25" customHeight="1" x14ac:dyDescent="0.35">
      <c r="D1206" s="279"/>
      <c r="E1206" s="280"/>
      <c r="F1206" s="280"/>
      <c r="G1206" s="280"/>
      <c r="H1206" s="280"/>
      <c r="I1206" s="280"/>
      <c r="J1206" s="280"/>
      <c r="K1206" s="280"/>
      <c r="L1206" s="280"/>
      <c r="M1206" s="280"/>
      <c r="N1206" s="280"/>
      <c r="O1206" s="280"/>
      <c r="P1206" s="281"/>
      <c r="Q1206" s="424"/>
      <c r="R1206" s="425"/>
      <c r="S1206" s="425"/>
      <c r="T1206" s="425"/>
      <c r="U1206" s="425"/>
      <c r="V1206" s="425"/>
      <c r="W1206" s="426"/>
      <c r="X1206" s="692"/>
      <c r="Y1206" s="693"/>
      <c r="Z1206" s="693"/>
      <c r="AA1206" s="693"/>
      <c r="AB1206" s="693"/>
      <c r="AC1206" s="693"/>
      <c r="AD1206" s="797"/>
      <c r="AE1206" s="424"/>
      <c r="AF1206" s="425"/>
      <c r="AG1206" s="425"/>
      <c r="AH1206" s="425"/>
      <c r="AI1206" s="425"/>
      <c r="AJ1206" s="425"/>
      <c r="AK1206" s="425"/>
      <c r="AL1206" s="425"/>
      <c r="AM1206" s="425"/>
      <c r="AN1206" s="425"/>
      <c r="AO1206" s="425"/>
      <c r="AP1206" s="425"/>
      <c r="AR1206" s="78"/>
      <c r="AS1206" s="79"/>
      <c r="AT1206" s="79"/>
      <c r="AU1206" s="79"/>
      <c r="AV1206" s="79"/>
      <c r="AW1206" s="79"/>
      <c r="AX1206" s="79"/>
      <c r="AY1206" s="79"/>
      <c r="AZ1206" s="79"/>
      <c r="BA1206" s="79"/>
      <c r="BB1206" s="79"/>
      <c r="BC1206" s="79"/>
      <c r="BD1206" s="79"/>
      <c r="BE1206" s="80"/>
      <c r="BF1206" s="78"/>
      <c r="BG1206" s="79"/>
      <c r="BH1206" s="79"/>
      <c r="BI1206" s="79"/>
      <c r="BJ1206" s="79"/>
      <c r="BK1206" s="79"/>
      <c r="BL1206" s="79"/>
      <c r="BM1206" s="79"/>
      <c r="BN1206" s="79"/>
      <c r="BO1206" s="79"/>
      <c r="BP1206" s="79"/>
      <c r="BQ1206" s="79"/>
      <c r="BR1206" s="79"/>
      <c r="BS1206" s="80"/>
      <c r="BT1206" s="78"/>
      <c r="BU1206" s="79"/>
      <c r="BV1206" s="79"/>
      <c r="BW1206" s="79"/>
      <c r="BX1206" s="79"/>
      <c r="BY1206" s="79"/>
      <c r="BZ1206" s="79"/>
      <c r="CA1206" s="79"/>
      <c r="CB1206" s="79"/>
      <c r="CC1206" s="79"/>
      <c r="CD1206" s="79"/>
      <c r="CE1206" s="79"/>
      <c r="CF1206" s="79"/>
      <c r="CG1206" s="79"/>
      <c r="CH1206" s="79"/>
      <c r="CI1206" s="79"/>
      <c r="CJ1206" s="80"/>
    </row>
    <row r="1207" spans="1:88" ht="14.25" customHeight="1" x14ac:dyDescent="0.35">
      <c r="D1207" s="279"/>
      <c r="E1207" s="280"/>
      <c r="F1207" s="280"/>
      <c r="G1207" s="280"/>
      <c r="H1207" s="280"/>
      <c r="I1207" s="280"/>
      <c r="J1207" s="280"/>
      <c r="K1207" s="280"/>
      <c r="L1207" s="280"/>
      <c r="M1207" s="280"/>
      <c r="N1207" s="280"/>
      <c r="O1207" s="280"/>
      <c r="P1207" s="281"/>
      <c r="Q1207" s="424"/>
      <c r="R1207" s="425"/>
      <c r="S1207" s="425"/>
      <c r="T1207" s="425"/>
      <c r="U1207" s="425"/>
      <c r="V1207" s="425"/>
      <c r="W1207" s="426"/>
      <c r="X1207" s="692"/>
      <c r="Y1207" s="693"/>
      <c r="Z1207" s="693"/>
      <c r="AA1207" s="693"/>
      <c r="AB1207" s="693"/>
      <c r="AC1207" s="693"/>
      <c r="AD1207" s="797"/>
      <c r="AE1207" s="424"/>
      <c r="AF1207" s="425"/>
      <c r="AG1207" s="425"/>
      <c r="AH1207" s="425"/>
      <c r="AI1207" s="425"/>
      <c r="AJ1207" s="425"/>
      <c r="AK1207" s="425"/>
      <c r="AL1207" s="425"/>
      <c r="AM1207" s="425"/>
      <c r="AN1207" s="425"/>
      <c r="AO1207" s="425"/>
      <c r="AP1207" s="425"/>
      <c r="AR1207" s="78"/>
      <c r="AS1207" s="79"/>
      <c r="AT1207" s="79"/>
      <c r="AU1207" s="79"/>
      <c r="AV1207" s="79"/>
      <c r="AW1207" s="79"/>
      <c r="AX1207" s="79"/>
      <c r="AY1207" s="79"/>
      <c r="AZ1207" s="79"/>
      <c r="BA1207" s="79"/>
      <c r="BB1207" s="79"/>
      <c r="BC1207" s="79"/>
      <c r="BD1207" s="79"/>
      <c r="BE1207" s="80"/>
      <c r="BF1207" s="78"/>
      <c r="BG1207" s="79"/>
      <c r="BH1207" s="79"/>
      <c r="BI1207" s="79"/>
      <c r="BJ1207" s="79"/>
      <c r="BK1207" s="79"/>
      <c r="BL1207" s="79"/>
      <c r="BM1207" s="79"/>
      <c r="BN1207" s="79"/>
      <c r="BO1207" s="79"/>
      <c r="BP1207" s="79"/>
      <c r="BQ1207" s="79"/>
      <c r="BR1207" s="79"/>
      <c r="BS1207" s="80"/>
      <c r="BT1207" s="78"/>
      <c r="BU1207" s="79"/>
      <c r="BV1207" s="79"/>
      <c r="BW1207" s="79"/>
      <c r="BX1207" s="79"/>
      <c r="BY1207" s="79"/>
      <c r="BZ1207" s="79"/>
      <c r="CA1207" s="79"/>
      <c r="CB1207" s="79"/>
      <c r="CC1207" s="79"/>
      <c r="CD1207" s="79"/>
      <c r="CE1207" s="79"/>
      <c r="CF1207" s="79"/>
      <c r="CG1207" s="79"/>
      <c r="CH1207" s="79"/>
      <c r="CI1207" s="79"/>
      <c r="CJ1207" s="80"/>
    </row>
    <row r="1208" spans="1:88" ht="14.25" customHeight="1" x14ac:dyDescent="0.35">
      <c r="D1208" s="279"/>
      <c r="E1208" s="280"/>
      <c r="F1208" s="280"/>
      <c r="G1208" s="280"/>
      <c r="H1208" s="280"/>
      <c r="I1208" s="280"/>
      <c r="J1208" s="280"/>
      <c r="K1208" s="280"/>
      <c r="L1208" s="280"/>
      <c r="M1208" s="280"/>
      <c r="N1208" s="280"/>
      <c r="O1208" s="280"/>
      <c r="P1208" s="281"/>
      <c r="Q1208" s="424"/>
      <c r="R1208" s="425"/>
      <c r="S1208" s="425"/>
      <c r="T1208" s="425"/>
      <c r="U1208" s="425"/>
      <c r="V1208" s="425"/>
      <c r="W1208" s="426"/>
      <c r="X1208" s="692"/>
      <c r="Y1208" s="693"/>
      <c r="Z1208" s="693"/>
      <c r="AA1208" s="693"/>
      <c r="AB1208" s="693"/>
      <c r="AC1208" s="693"/>
      <c r="AD1208" s="797"/>
      <c r="AE1208" s="424"/>
      <c r="AF1208" s="425"/>
      <c r="AG1208" s="425"/>
      <c r="AH1208" s="425"/>
      <c r="AI1208" s="425"/>
      <c r="AJ1208" s="425"/>
      <c r="AK1208" s="425"/>
      <c r="AL1208" s="425"/>
      <c r="AM1208" s="425"/>
      <c r="AN1208" s="425"/>
      <c r="AO1208" s="425"/>
      <c r="AP1208" s="425"/>
      <c r="AR1208" s="78"/>
      <c r="AS1208" s="79"/>
      <c r="AT1208" s="79"/>
      <c r="AU1208" s="79"/>
      <c r="AV1208" s="79"/>
      <c r="AW1208" s="79"/>
      <c r="AX1208" s="79"/>
      <c r="AY1208" s="79"/>
      <c r="AZ1208" s="79"/>
      <c r="BA1208" s="79"/>
      <c r="BB1208" s="79"/>
      <c r="BC1208" s="79"/>
      <c r="BD1208" s="79"/>
      <c r="BE1208" s="80"/>
      <c r="BF1208" s="78"/>
      <c r="BG1208" s="79"/>
      <c r="BH1208" s="79"/>
      <c r="BI1208" s="79"/>
      <c r="BJ1208" s="79"/>
      <c r="BK1208" s="79"/>
      <c r="BL1208" s="79"/>
      <c r="BM1208" s="79"/>
      <c r="BN1208" s="79"/>
      <c r="BO1208" s="79"/>
      <c r="BP1208" s="79"/>
      <c r="BQ1208" s="79"/>
      <c r="BR1208" s="79"/>
      <c r="BS1208" s="80"/>
      <c r="BT1208" s="78"/>
      <c r="BU1208" s="79"/>
      <c r="BV1208" s="79"/>
      <c r="BW1208" s="79"/>
      <c r="BX1208" s="79"/>
      <c r="BY1208" s="79"/>
      <c r="BZ1208" s="79"/>
      <c r="CA1208" s="79"/>
      <c r="CB1208" s="79"/>
      <c r="CC1208" s="79"/>
      <c r="CD1208" s="79"/>
      <c r="CE1208" s="79"/>
      <c r="CF1208" s="79"/>
      <c r="CG1208" s="79"/>
      <c r="CH1208" s="79"/>
      <c r="CI1208" s="79"/>
      <c r="CJ1208" s="80"/>
    </row>
    <row r="1209" spans="1:88" ht="14.25" customHeight="1" x14ac:dyDescent="0.35">
      <c r="D1209" s="279"/>
      <c r="E1209" s="280"/>
      <c r="F1209" s="280"/>
      <c r="G1209" s="280"/>
      <c r="H1209" s="280"/>
      <c r="I1209" s="280"/>
      <c r="J1209" s="280"/>
      <c r="K1209" s="280"/>
      <c r="L1209" s="280"/>
      <c r="M1209" s="280"/>
      <c r="N1209" s="280"/>
      <c r="O1209" s="280"/>
      <c r="P1209" s="281"/>
      <c r="Q1209" s="424"/>
      <c r="R1209" s="425"/>
      <c r="S1209" s="425"/>
      <c r="T1209" s="425"/>
      <c r="U1209" s="425"/>
      <c r="V1209" s="425"/>
      <c r="W1209" s="426"/>
      <c r="X1209" s="692"/>
      <c r="Y1209" s="693"/>
      <c r="Z1209" s="693"/>
      <c r="AA1209" s="693"/>
      <c r="AB1209" s="693"/>
      <c r="AC1209" s="693"/>
      <c r="AD1209" s="797"/>
      <c r="AE1209" s="424"/>
      <c r="AF1209" s="425"/>
      <c r="AG1209" s="425"/>
      <c r="AH1209" s="425"/>
      <c r="AI1209" s="425"/>
      <c r="AJ1209" s="425"/>
      <c r="AK1209" s="425"/>
      <c r="AL1209" s="425"/>
      <c r="AM1209" s="425"/>
      <c r="AN1209" s="425"/>
      <c r="AO1209" s="425"/>
      <c r="AP1209" s="425"/>
      <c r="AR1209" s="78"/>
      <c r="AS1209" s="79"/>
      <c r="AT1209" s="79"/>
      <c r="AU1209" s="79"/>
      <c r="AV1209" s="79"/>
      <c r="AW1209" s="79"/>
      <c r="AX1209" s="79"/>
      <c r="AY1209" s="79"/>
      <c r="AZ1209" s="79"/>
      <c r="BA1209" s="79"/>
      <c r="BB1209" s="79"/>
      <c r="BC1209" s="79"/>
      <c r="BD1209" s="79"/>
      <c r="BE1209" s="80"/>
      <c r="BF1209" s="78"/>
      <c r="BG1209" s="79"/>
      <c r="BH1209" s="79"/>
      <c r="BI1209" s="79"/>
      <c r="BJ1209" s="79"/>
      <c r="BK1209" s="79"/>
      <c r="BL1209" s="79"/>
      <c r="BM1209" s="79"/>
      <c r="BN1209" s="79"/>
      <c r="BO1209" s="79"/>
      <c r="BP1209" s="79"/>
      <c r="BQ1209" s="79"/>
      <c r="BR1209" s="79"/>
      <c r="BS1209" s="80"/>
      <c r="BT1209" s="78"/>
      <c r="BU1209" s="79"/>
      <c r="BV1209" s="79"/>
      <c r="BW1209" s="79"/>
      <c r="BX1209" s="79"/>
      <c r="BY1209" s="79"/>
      <c r="BZ1209" s="79"/>
      <c r="CA1209" s="79"/>
      <c r="CB1209" s="79"/>
      <c r="CC1209" s="79"/>
      <c r="CD1209" s="79"/>
      <c r="CE1209" s="79"/>
      <c r="CF1209" s="79"/>
      <c r="CG1209" s="79"/>
      <c r="CH1209" s="79"/>
      <c r="CI1209" s="79"/>
      <c r="CJ1209" s="80"/>
    </row>
    <row r="1210" spans="1:88" ht="14.25" customHeight="1" x14ac:dyDescent="0.35">
      <c r="D1210" s="279"/>
      <c r="E1210" s="280"/>
      <c r="F1210" s="280"/>
      <c r="G1210" s="280"/>
      <c r="H1210" s="280"/>
      <c r="I1210" s="280"/>
      <c r="J1210" s="280"/>
      <c r="K1210" s="280"/>
      <c r="L1210" s="280"/>
      <c r="M1210" s="280"/>
      <c r="N1210" s="280"/>
      <c r="O1210" s="280"/>
      <c r="P1210" s="281"/>
      <c r="Q1210" s="424"/>
      <c r="R1210" s="425"/>
      <c r="S1210" s="425"/>
      <c r="T1210" s="425"/>
      <c r="U1210" s="425"/>
      <c r="V1210" s="425"/>
      <c r="W1210" s="426"/>
      <c r="X1210" s="692"/>
      <c r="Y1210" s="693"/>
      <c r="Z1210" s="693"/>
      <c r="AA1210" s="693"/>
      <c r="AB1210" s="693"/>
      <c r="AC1210" s="693"/>
      <c r="AD1210" s="797"/>
      <c r="AE1210" s="424"/>
      <c r="AF1210" s="425"/>
      <c r="AG1210" s="425"/>
      <c r="AH1210" s="425"/>
      <c r="AI1210" s="425"/>
      <c r="AJ1210" s="425"/>
      <c r="AK1210" s="425"/>
      <c r="AL1210" s="425"/>
      <c r="AM1210" s="425"/>
      <c r="AN1210" s="425"/>
      <c r="AO1210" s="425"/>
      <c r="AP1210" s="425"/>
      <c r="AR1210" s="78"/>
      <c r="AS1210" s="79"/>
      <c r="AT1210" s="79"/>
      <c r="AU1210" s="79"/>
      <c r="AV1210" s="79"/>
      <c r="AW1210" s="79"/>
      <c r="AX1210" s="79"/>
      <c r="AY1210" s="79"/>
      <c r="AZ1210" s="79"/>
      <c r="BA1210" s="79"/>
      <c r="BB1210" s="79"/>
      <c r="BC1210" s="79"/>
      <c r="BD1210" s="79"/>
      <c r="BE1210" s="80"/>
      <c r="BF1210" s="78"/>
      <c r="BG1210" s="79"/>
      <c r="BH1210" s="79"/>
      <c r="BI1210" s="79"/>
      <c r="BJ1210" s="79"/>
      <c r="BK1210" s="79"/>
      <c r="BL1210" s="79"/>
      <c r="BM1210" s="79"/>
      <c r="BN1210" s="79"/>
      <c r="BO1210" s="79"/>
      <c r="BP1210" s="79"/>
      <c r="BQ1210" s="79"/>
      <c r="BR1210" s="79"/>
      <c r="BS1210" s="80"/>
      <c r="BT1210" s="78"/>
      <c r="BU1210" s="79"/>
      <c r="BV1210" s="79"/>
      <c r="BW1210" s="79"/>
      <c r="BX1210" s="79"/>
      <c r="BY1210" s="79"/>
      <c r="BZ1210" s="79"/>
      <c r="CA1210" s="79"/>
      <c r="CB1210" s="79"/>
      <c r="CC1210" s="79"/>
      <c r="CD1210" s="79"/>
      <c r="CE1210" s="79"/>
      <c r="CF1210" s="79"/>
      <c r="CG1210" s="79"/>
      <c r="CH1210" s="79"/>
      <c r="CI1210" s="79"/>
      <c r="CJ1210" s="80"/>
    </row>
    <row r="1211" spans="1:88" ht="14.25" customHeight="1" x14ac:dyDescent="0.35">
      <c r="D1211" s="279"/>
      <c r="E1211" s="280"/>
      <c r="F1211" s="280"/>
      <c r="G1211" s="280"/>
      <c r="H1211" s="280"/>
      <c r="I1211" s="280"/>
      <c r="J1211" s="280"/>
      <c r="K1211" s="280"/>
      <c r="L1211" s="280"/>
      <c r="M1211" s="280"/>
      <c r="N1211" s="280"/>
      <c r="O1211" s="280"/>
      <c r="P1211" s="281"/>
      <c r="Q1211" s="424"/>
      <c r="R1211" s="425"/>
      <c r="S1211" s="425"/>
      <c r="T1211" s="425"/>
      <c r="U1211" s="425"/>
      <c r="V1211" s="425"/>
      <c r="W1211" s="426"/>
      <c r="X1211" s="424"/>
      <c r="Y1211" s="425"/>
      <c r="Z1211" s="425"/>
      <c r="AA1211" s="425"/>
      <c r="AB1211" s="425"/>
      <c r="AC1211" s="425"/>
      <c r="AD1211" s="426"/>
      <c r="AE1211" s="424"/>
      <c r="AF1211" s="425"/>
      <c r="AG1211" s="425"/>
      <c r="AH1211" s="425"/>
      <c r="AI1211" s="425"/>
      <c r="AJ1211" s="425"/>
      <c r="AK1211" s="425"/>
      <c r="AL1211" s="425"/>
      <c r="AM1211" s="425"/>
      <c r="AN1211" s="425"/>
      <c r="AO1211" s="425"/>
      <c r="AP1211" s="425"/>
      <c r="AR1211" s="78"/>
      <c r="AS1211" s="79"/>
      <c r="AT1211" s="79"/>
      <c r="AU1211" s="79"/>
      <c r="AV1211" s="79"/>
      <c r="AW1211" s="79"/>
      <c r="AX1211" s="79"/>
      <c r="AY1211" s="79"/>
      <c r="AZ1211" s="79"/>
      <c r="BA1211" s="79"/>
      <c r="BB1211" s="79"/>
      <c r="BC1211" s="79"/>
      <c r="BD1211" s="79"/>
      <c r="BE1211" s="80"/>
      <c r="BF1211" s="78"/>
      <c r="BG1211" s="79"/>
      <c r="BH1211" s="79"/>
      <c r="BI1211" s="79"/>
      <c r="BJ1211" s="79"/>
      <c r="BK1211" s="79"/>
      <c r="BL1211" s="79"/>
      <c r="BM1211" s="79"/>
      <c r="BN1211" s="79"/>
      <c r="BO1211" s="79"/>
      <c r="BP1211" s="79"/>
      <c r="BQ1211" s="79"/>
      <c r="BR1211" s="79"/>
      <c r="BS1211" s="80"/>
      <c r="BT1211" s="78"/>
      <c r="BU1211" s="79"/>
      <c r="BV1211" s="79"/>
      <c r="BW1211" s="79"/>
      <c r="BX1211" s="79"/>
      <c r="BY1211" s="79"/>
      <c r="BZ1211" s="79"/>
      <c r="CA1211" s="79"/>
      <c r="CB1211" s="79"/>
      <c r="CC1211" s="79"/>
      <c r="CD1211" s="79"/>
      <c r="CE1211" s="79"/>
      <c r="CF1211" s="79"/>
      <c r="CG1211" s="79"/>
      <c r="CH1211" s="79"/>
      <c r="CI1211" s="79"/>
      <c r="CJ1211" s="80"/>
    </row>
    <row r="1212" spans="1:88" ht="14.25" customHeight="1" x14ac:dyDescent="0.35">
      <c r="D1212" s="279"/>
      <c r="E1212" s="280"/>
      <c r="F1212" s="280"/>
      <c r="G1212" s="280"/>
      <c r="H1212" s="280"/>
      <c r="I1212" s="280"/>
      <c r="J1212" s="280"/>
      <c r="K1212" s="280"/>
      <c r="L1212" s="280"/>
      <c r="M1212" s="280"/>
      <c r="N1212" s="280"/>
      <c r="O1212" s="280"/>
      <c r="P1212" s="281"/>
      <c r="Q1212" s="424"/>
      <c r="R1212" s="425"/>
      <c r="S1212" s="425"/>
      <c r="T1212" s="425"/>
      <c r="U1212" s="425"/>
      <c r="V1212" s="425"/>
      <c r="W1212" s="426"/>
      <c r="X1212" s="692"/>
      <c r="Y1212" s="693"/>
      <c r="Z1212" s="693"/>
      <c r="AA1212" s="693"/>
      <c r="AB1212" s="693"/>
      <c r="AC1212" s="693"/>
      <c r="AD1212" s="797"/>
      <c r="AE1212" s="424"/>
      <c r="AF1212" s="425"/>
      <c r="AG1212" s="425"/>
      <c r="AH1212" s="425"/>
      <c r="AI1212" s="425"/>
      <c r="AJ1212" s="425"/>
      <c r="AK1212" s="425"/>
      <c r="AL1212" s="425"/>
      <c r="AM1212" s="425"/>
      <c r="AN1212" s="425"/>
      <c r="AO1212" s="425"/>
      <c r="AP1212" s="425"/>
      <c r="AR1212" s="586"/>
      <c r="AS1212" s="587"/>
      <c r="AT1212" s="587"/>
      <c r="AU1212" s="587"/>
      <c r="AV1212" s="587"/>
      <c r="AW1212" s="587"/>
      <c r="AX1212" s="587"/>
      <c r="AY1212" s="587"/>
      <c r="AZ1212" s="587"/>
      <c r="BA1212" s="587"/>
      <c r="BB1212" s="587"/>
      <c r="BC1212" s="587"/>
      <c r="BD1212" s="587"/>
      <c r="BE1212" s="588"/>
      <c r="BF1212" s="586"/>
      <c r="BG1212" s="587"/>
      <c r="BH1212" s="587"/>
      <c r="BI1212" s="587"/>
      <c r="BJ1212" s="587"/>
      <c r="BK1212" s="587"/>
      <c r="BL1212" s="587"/>
      <c r="BM1212" s="587"/>
      <c r="BN1212" s="587"/>
      <c r="BO1212" s="587"/>
      <c r="BP1212" s="587"/>
      <c r="BQ1212" s="587"/>
      <c r="BR1212" s="587"/>
      <c r="BS1212" s="588"/>
      <c r="BT1212" s="586"/>
      <c r="BU1212" s="587"/>
      <c r="BV1212" s="587"/>
      <c r="BW1212" s="587"/>
      <c r="BX1212" s="587"/>
      <c r="BY1212" s="587"/>
      <c r="BZ1212" s="587"/>
      <c r="CA1212" s="587"/>
      <c r="CB1212" s="587"/>
      <c r="CC1212" s="587"/>
      <c r="CD1212" s="587"/>
      <c r="CE1212" s="587"/>
      <c r="CF1212" s="587"/>
      <c r="CG1212" s="587"/>
      <c r="CH1212" s="587"/>
      <c r="CI1212" s="587"/>
      <c r="CJ1212" s="588"/>
    </row>
    <row r="1213" spans="1:88" ht="14.25" customHeight="1" x14ac:dyDescent="0.35">
      <c r="D1213" s="279"/>
      <c r="E1213" s="280"/>
      <c r="F1213" s="280"/>
      <c r="G1213" s="280"/>
      <c r="H1213" s="280"/>
      <c r="I1213" s="280"/>
      <c r="J1213" s="280"/>
      <c r="K1213" s="280"/>
      <c r="L1213" s="280"/>
      <c r="M1213" s="280"/>
      <c r="N1213" s="280"/>
      <c r="O1213" s="280"/>
      <c r="P1213" s="281"/>
      <c r="Q1213" s="424"/>
      <c r="R1213" s="425"/>
      <c r="S1213" s="425"/>
      <c r="T1213" s="425"/>
      <c r="U1213" s="425"/>
      <c r="V1213" s="425"/>
      <c r="W1213" s="426"/>
      <c r="X1213" s="692"/>
      <c r="Y1213" s="693"/>
      <c r="Z1213" s="693"/>
      <c r="AA1213" s="693"/>
      <c r="AB1213" s="693"/>
      <c r="AC1213" s="693"/>
      <c r="AD1213" s="797"/>
      <c r="AE1213" s="424"/>
      <c r="AF1213" s="425"/>
      <c r="AG1213" s="425"/>
      <c r="AH1213" s="425"/>
      <c r="AI1213" s="425"/>
      <c r="AJ1213" s="425"/>
      <c r="AK1213" s="425"/>
      <c r="AL1213" s="425"/>
      <c r="AM1213" s="425"/>
      <c r="AN1213" s="425"/>
      <c r="AO1213" s="425"/>
      <c r="AP1213" s="425"/>
      <c r="AR1213" s="586"/>
      <c r="AS1213" s="587"/>
      <c r="AT1213" s="587"/>
      <c r="AU1213" s="587"/>
      <c r="AV1213" s="587"/>
      <c r="AW1213" s="587"/>
      <c r="AX1213" s="587"/>
      <c r="AY1213" s="587"/>
      <c r="AZ1213" s="587"/>
      <c r="BA1213" s="587"/>
      <c r="BB1213" s="587"/>
      <c r="BC1213" s="587"/>
      <c r="BD1213" s="587"/>
      <c r="BE1213" s="588"/>
      <c r="BF1213" s="586"/>
      <c r="BG1213" s="587"/>
      <c r="BH1213" s="587"/>
      <c r="BI1213" s="587"/>
      <c r="BJ1213" s="587"/>
      <c r="BK1213" s="587"/>
      <c r="BL1213" s="587"/>
      <c r="BM1213" s="587"/>
      <c r="BN1213" s="587"/>
      <c r="BO1213" s="587"/>
      <c r="BP1213" s="587"/>
      <c r="BQ1213" s="587"/>
      <c r="BR1213" s="587"/>
      <c r="BS1213" s="588"/>
      <c r="BT1213" s="586"/>
      <c r="BU1213" s="587"/>
      <c r="BV1213" s="587"/>
      <c r="BW1213" s="587"/>
      <c r="BX1213" s="587"/>
      <c r="BY1213" s="587"/>
      <c r="BZ1213" s="587"/>
      <c r="CA1213" s="587"/>
      <c r="CB1213" s="587"/>
      <c r="CC1213" s="587"/>
      <c r="CD1213" s="587"/>
      <c r="CE1213" s="587"/>
      <c r="CF1213" s="587"/>
      <c r="CG1213" s="587"/>
      <c r="CH1213" s="587"/>
      <c r="CI1213" s="587"/>
      <c r="CJ1213" s="588"/>
    </row>
    <row r="1214" spans="1:88" ht="14.25" customHeight="1" x14ac:dyDescent="0.35">
      <c r="D1214" s="95" t="s">
        <v>523</v>
      </c>
      <c r="E1214" s="95"/>
      <c r="F1214" s="95"/>
      <c r="G1214" s="95"/>
      <c r="H1214" s="95"/>
      <c r="I1214" s="95"/>
      <c r="J1214" s="95"/>
      <c r="K1214" s="95"/>
      <c r="L1214" s="95"/>
      <c r="M1214" s="95"/>
      <c r="N1214" s="95"/>
      <c r="O1214" s="95"/>
      <c r="P1214" s="95"/>
      <c r="Q1214" s="95"/>
      <c r="R1214" s="95"/>
      <c r="S1214" s="95"/>
      <c r="T1214" s="95"/>
      <c r="U1214" s="95"/>
      <c r="V1214" s="95"/>
      <c r="W1214" s="95"/>
      <c r="X1214" s="95"/>
      <c r="Y1214" s="95"/>
      <c r="Z1214" s="95"/>
      <c r="AA1214" s="95"/>
      <c r="AB1214" s="95"/>
      <c r="AC1214" s="95"/>
      <c r="AD1214" s="95"/>
      <c r="AE1214" s="95"/>
      <c r="AF1214" s="95"/>
      <c r="AG1214" s="95"/>
      <c r="AH1214" s="95"/>
      <c r="AI1214" s="95"/>
      <c r="AJ1214" s="95"/>
      <c r="AK1214" s="95"/>
      <c r="AL1214" s="95"/>
      <c r="AM1214" s="95"/>
      <c r="AN1214" s="95"/>
      <c r="AO1214" s="95"/>
      <c r="AP1214" s="95"/>
      <c r="AR1214" s="809" t="s">
        <v>536</v>
      </c>
      <c r="AS1214" s="809"/>
      <c r="AT1214" s="809"/>
      <c r="AU1214" s="809"/>
      <c r="AV1214" s="809"/>
      <c r="AW1214" s="809"/>
      <c r="AX1214" s="809"/>
      <c r="AY1214" s="809"/>
      <c r="AZ1214" s="809"/>
      <c r="BA1214" s="809"/>
      <c r="BB1214" s="809"/>
      <c r="BC1214" s="809"/>
      <c r="BD1214" s="809"/>
      <c r="BE1214" s="809"/>
      <c r="BF1214" s="809"/>
      <c r="BG1214" s="809"/>
      <c r="BH1214" s="809"/>
      <c r="BI1214" s="809"/>
      <c r="BJ1214" s="809"/>
      <c r="BK1214" s="809"/>
      <c r="BL1214" s="809"/>
      <c r="BM1214" s="809"/>
      <c r="BN1214" s="809"/>
      <c r="BO1214" s="809"/>
      <c r="BP1214" s="809"/>
      <c r="BQ1214" s="809"/>
      <c r="BR1214" s="809"/>
      <c r="BS1214" s="809"/>
      <c r="BT1214" s="809"/>
      <c r="BU1214" s="809"/>
      <c r="BV1214" s="809"/>
      <c r="BW1214" s="809"/>
      <c r="BX1214" s="809"/>
      <c r="BY1214" s="809"/>
      <c r="BZ1214" s="809"/>
      <c r="CA1214" s="809"/>
      <c r="CB1214" s="809"/>
      <c r="CC1214" s="809"/>
      <c r="CD1214" s="809"/>
      <c r="CE1214" s="809"/>
      <c r="CF1214" s="809"/>
      <c r="CG1214" s="809"/>
      <c r="CH1214" s="809"/>
      <c r="CI1214" s="809"/>
      <c r="CJ1214" s="809"/>
    </row>
    <row r="1215" spans="1:88" ht="14.25" customHeight="1" x14ac:dyDescent="0.35">
      <c r="AE1215" s="106"/>
      <c r="AF1215" s="106"/>
      <c r="AG1215" s="106"/>
      <c r="AH1215" s="106"/>
      <c r="AI1215" s="106"/>
      <c r="AJ1215" s="106"/>
      <c r="AK1215" s="106"/>
      <c r="AL1215" s="106"/>
      <c r="AM1215" s="106"/>
      <c r="AN1215" s="106"/>
      <c r="AO1215" s="106"/>
      <c r="AP1215" s="106"/>
    </row>
    <row r="1216" spans="1:88" ht="14.25" customHeight="1" x14ac:dyDescent="0.35">
      <c r="A1216" s="99"/>
      <c r="B1216" s="99"/>
      <c r="C1216" s="99"/>
      <c r="D1216" s="99"/>
      <c r="E1216" s="99"/>
      <c r="F1216" s="99"/>
      <c r="G1216" s="99"/>
      <c r="H1216" s="99"/>
      <c r="I1216" s="99"/>
      <c r="J1216" s="99"/>
      <c r="K1216" s="99"/>
      <c r="L1216" s="99"/>
      <c r="M1216" s="99"/>
      <c r="N1216" s="99"/>
      <c r="O1216" s="99"/>
      <c r="P1216" s="99"/>
      <c r="Q1216" s="99"/>
      <c r="R1216" s="99"/>
      <c r="S1216" s="99"/>
      <c r="T1216" s="99"/>
      <c r="U1216" s="99"/>
      <c r="V1216" s="99"/>
      <c r="W1216" s="99"/>
      <c r="X1216" s="99"/>
      <c r="Y1216" s="99"/>
      <c r="Z1216" s="99"/>
      <c r="AA1216" s="99"/>
      <c r="AB1216" s="99"/>
      <c r="AC1216" s="99"/>
      <c r="AD1216" s="99"/>
      <c r="AE1216" s="99"/>
      <c r="AF1216" s="99"/>
      <c r="AG1216" s="99"/>
      <c r="AH1216" s="99"/>
      <c r="AI1216" s="99"/>
      <c r="AJ1216" s="99"/>
      <c r="AK1216" s="99"/>
      <c r="AL1216" s="99"/>
      <c r="AM1216" s="99"/>
      <c r="AN1216" s="99"/>
      <c r="AO1216" s="99"/>
      <c r="AP1216" s="99"/>
      <c r="AQ1216" s="99"/>
      <c r="AR1216" s="99"/>
      <c r="AS1216" s="99"/>
      <c r="AT1216" s="99"/>
      <c r="AU1216" s="99"/>
      <c r="AV1216" s="99"/>
      <c r="AW1216" s="99"/>
      <c r="AX1216" s="99"/>
      <c r="AY1216" s="99"/>
      <c r="AZ1216" s="99"/>
      <c r="BA1216" s="99"/>
      <c r="BB1216" s="99"/>
      <c r="BC1216" s="99"/>
      <c r="BD1216" s="99"/>
      <c r="BE1216" s="99"/>
      <c r="BF1216" s="99"/>
      <c r="BG1216" s="99"/>
      <c r="BH1216" s="99"/>
      <c r="BI1216" s="99"/>
      <c r="BJ1216" s="99"/>
      <c r="BK1216" s="99"/>
      <c r="BL1216" s="99"/>
      <c r="BM1216" s="99"/>
      <c r="BN1216" s="99"/>
      <c r="BO1216" s="99"/>
      <c r="BP1216" s="99"/>
      <c r="BQ1216" s="99"/>
      <c r="BR1216" s="99"/>
      <c r="BS1216" s="99"/>
      <c r="BT1216" s="99"/>
      <c r="BU1216" s="99"/>
      <c r="BV1216" s="99"/>
      <c r="BW1216" s="99"/>
      <c r="BX1216" s="99"/>
      <c r="BY1216" s="99"/>
      <c r="BZ1216" s="99"/>
      <c r="CA1216" s="99"/>
      <c r="CB1216" s="99"/>
      <c r="CC1216" s="99"/>
      <c r="CD1216" s="99"/>
      <c r="CE1216" s="99"/>
      <c r="CF1216" s="99"/>
      <c r="CG1216" s="99"/>
      <c r="CH1216" s="99"/>
      <c r="CI1216" s="99"/>
      <c r="CJ1216" s="99"/>
    </row>
    <row r="1217" spans="1:88" ht="14.25" customHeight="1" x14ac:dyDescent="0.35">
      <c r="A1217" s="99"/>
      <c r="B1217" s="99"/>
      <c r="C1217" s="99"/>
      <c r="D1217" s="99"/>
      <c r="E1217" s="99"/>
      <c r="F1217" s="99"/>
      <c r="G1217" s="99"/>
      <c r="H1217" s="99"/>
      <c r="I1217" s="99"/>
      <c r="J1217" s="99"/>
      <c r="K1217" s="99"/>
      <c r="L1217" s="99"/>
      <c r="M1217" s="99"/>
      <c r="N1217" s="99"/>
      <c r="O1217" s="99"/>
      <c r="P1217" s="99"/>
      <c r="Q1217" s="99"/>
      <c r="R1217" s="99"/>
      <c r="S1217" s="99"/>
      <c r="T1217" s="99"/>
      <c r="U1217" s="99"/>
      <c r="V1217" s="99"/>
      <c r="W1217" s="99"/>
      <c r="X1217" s="99"/>
      <c r="Y1217" s="99"/>
      <c r="Z1217" s="99"/>
      <c r="AA1217" s="99"/>
      <c r="AB1217" s="99"/>
      <c r="AC1217" s="99"/>
      <c r="AD1217" s="99"/>
      <c r="AE1217" s="99"/>
      <c r="AF1217" s="99"/>
      <c r="AG1217" s="99"/>
      <c r="AH1217" s="99"/>
      <c r="AI1217" s="99"/>
      <c r="AJ1217" s="99"/>
      <c r="AK1217" s="99"/>
      <c r="AL1217" s="99"/>
      <c r="AM1217" s="99"/>
      <c r="AN1217" s="99"/>
      <c r="AO1217" s="99"/>
      <c r="AP1217" s="99"/>
      <c r="AQ1217" s="99"/>
      <c r="AR1217" s="99"/>
      <c r="AS1217" s="99"/>
      <c r="AT1217" s="99"/>
      <c r="AU1217" s="99"/>
      <c r="AV1217" s="99"/>
      <c r="AW1217" s="99"/>
      <c r="AX1217" s="99"/>
      <c r="AY1217" s="99"/>
      <c r="AZ1217" s="99"/>
      <c r="BA1217" s="99"/>
      <c r="BB1217" s="99"/>
      <c r="BC1217" s="99"/>
      <c r="BD1217" s="99"/>
      <c r="BE1217" s="99"/>
      <c r="BF1217" s="99"/>
      <c r="BG1217" s="99"/>
      <c r="BH1217" s="99"/>
      <c r="BI1217" s="99"/>
      <c r="BJ1217" s="99"/>
      <c r="BK1217" s="99"/>
      <c r="BL1217" s="99"/>
      <c r="BM1217" s="99"/>
      <c r="BN1217" s="99"/>
      <c r="BO1217" s="99"/>
      <c r="BP1217" s="99"/>
      <c r="BQ1217" s="99"/>
      <c r="BR1217" s="99"/>
      <c r="BS1217" s="99"/>
      <c r="BT1217" s="99"/>
      <c r="BU1217" s="99"/>
      <c r="BV1217" s="99"/>
      <c r="BW1217" s="99"/>
      <c r="BX1217" s="99"/>
      <c r="BY1217" s="99"/>
      <c r="BZ1217" s="99"/>
      <c r="CA1217" s="99"/>
      <c r="CB1217" s="99"/>
      <c r="CC1217" s="99"/>
      <c r="CD1217" s="99"/>
      <c r="CE1217" s="99"/>
      <c r="CF1217" s="99"/>
      <c r="CG1217" s="99"/>
      <c r="CH1217" s="99"/>
      <c r="CI1217" s="99"/>
      <c r="CJ1217" s="99"/>
    </row>
    <row r="1218" spans="1:88" ht="14.25" customHeight="1" x14ac:dyDescent="0.35">
      <c r="AE1218" s="106"/>
      <c r="AF1218" s="106"/>
      <c r="AG1218" s="106"/>
      <c r="AH1218" s="106"/>
      <c r="AI1218" s="106"/>
      <c r="AJ1218" s="106"/>
      <c r="AK1218" s="106"/>
      <c r="AL1218" s="106"/>
      <c r="AM1218" s="106"/>
      <c r="AN1218" s="106"/>
      <c r="AO1218" s="106"/>
      <c r="AP1218" s="106"/>
    </row>
    <row r="1219" spans="1:88" ht="14.25" customHeight="1" x14ac:dyDescent="0.35">
      <c r="D1219" s="109"/>
      <c r="E1219" s="109"/>
      <c r="F1219" s="109"/>
      <c r="G1219" s="109"/>
      <c r="H1219" s="109"/>
      <c r="I1219" s="109"/>
      <c r="J1219" s="109"/>
      <c r="K1219" s="109"/>
      <c r="L1219" s="109"/>
      <c r="M1219" s="109"/>
      <c r="N1219" s="109"/>
      <c r="O1219" s="109"/>
      <c r="P1219" s="109"/>
      <c r="Q1219" s="109"/>
      <c r="R1219" s="109"/>
      <c r="S1219" s="109"/>
      <c r="T1219" s="109"/>
      <c r="U1219" s="109"/>
      <c r="V1219" s="109"/>
      <c r="W1219" s="109"/>
      <c r="X1219" s="109"/>
      <c r="Y1219" s="109"/>
      <c r="Z1219" s="109"/>
      <c r="AA1219" s="109"/>
      <c r="AB1219" s="109"/>
      <c r="AC1219" s="109"/>
      <c r="AD1219" s="109"/>
      <c r="AE1219" s="109"/>
      <c r="AF1219" s="109"/>
      <c r="AG1219" s="109"/>
      <c r="AH1219" s="109"/>
      <c r="AI1219" s="109"/>
      <c r="AJ1219" s="109"/>
      <c r="AK1219" s="109"/>
      <c r="AL1219" s="109"/>
      <c r="AM1219" s="109"/>
      <c r="AN1219" s="109"/>
      <c r="AO1219" s="109"/>
      <c r="AP1219" s="109"/>
      <c r="AR1219" s="530" t="s">
        <v>547</v>
      </c>
      <c r="AS1219" s="530"/>
      <c r="AT1219" s="530"/>
      <c r="AU1219" s="530"/>
      <c r="AV1219" s="530"/>
      <c r="AW1219" s="530"/>
      <c r="AX1219" s="530"/>
      <c r="AY1219" s="530"/>
      <c r="AZ1219" s="530"/>
      <c r="BA1219" s="530"/>
      <c r="BB1219" s="530"/>
      <c r="BC1219" s="530"/>
      <c r="BD1219" s="530"/>
      <c r="BE1219" s="530"/>
      <c r="BF1219" s="530"/>
      <c r="BG1219" s="530"/>
      <c r="BH1219" s="530"/>
      <c r="BI1219" s="530"/>
      <c r="BJ1219" s="530"/>
      <c r="BK1219" s="530"/>
      <c r="BL1219" s="530"/>
      <c r="BM1219" s="530"/>
      <c r="BN1219" s="530"/>
      <c r="BO1219" s="530"/>
      <c r="BP1219" s="530"/>
      <c r="BQ1219" s="530"/>
      <c r="BR1219" s="530"/>
      <c r="BS1219" s="530"/>
      <c r="BT1219" s="530"/>
      <c r="BU1219" s="530"/>
      <c r="BV1219" s="530"/>
      <c r="BW1219" s="530"/>
      <c r="BX1219" s="530"/>
      <c r="BY1219" s="530"/>
      <c r="BZ1219" s="530"/>
      <c r="CA1219" s="530"/>
      <c r="CB1219" s="530"/>
      <c r="CC1219" s="530"/>
      <c r="CD1219" s="530"/>
      <c r="CE1219" s="530"/>
      <c r="CF1219" s="530"/>
      <c r="CG1219" s="530"/>
      <c r="CH1219" s="530"/>
      <c r="CI1219" s="530"/>
      <c r="CJ1219" s="530"/>
    </row>
    <row r="1220" spans="1:88" ht="14.25" customHeight="1" x14ac:dyDescent="0.35">
      <c r="D1220" s="316" t="s">
        <v>546</v>
      </c>
      <c r="E1220" s="316"/>
      <c r="F1220" s="316"/>
      <c r="G1220" s="316"/>
      <c r="H1220" s="316"/>
      <c r="I1220" s="316"/>
      <c r="J1220" s="316"/>
      <c r="K1220" s="316"/>
      <c r="L1220" s="316"/>
      <c r="M1220" s="316"/>
      <c r="N1220" s="316"/>
      <c r="O1220" s="316"/>
      <c r="P1220" s="316"/>
      <c r="Q1220" s="316"/>
      <c r="R1220" s="316"/>
      <c r="S1220" s="316"/>
      <c r="T1220" s="316"/>
      <c r="U1220" s="316"/>
      <c r="V1220" s="316"/>
      <c r="W1220" s="316"/>
      <c r="X1220" s="316"/>
      <c r="Y1220" s="316"/>
      <c r="Z1220" s="316"/>
      <c r="AA1220" s="316"/>
      <c r="AB1220" s="316"/>
      <c r="AC1220" s="316"/>
      <c r="AD1220" s="316"/>
      <c r="AE1220" s="316"/>
      <c r="AF1220" s="316"/>
      <c r="AG1220" s="316"/>
      <c r="AH1220" s="316"/>
      <c r="AI1220" s="316"/>
      <c r="AJ1220" s="316"/>
      <c r="AK1220" s="316"/>
      <c r="AL1220" s="316"/>
      <c r="AM1220" s="316"/>
      <c r="AN1220" s="316"/>
      <c r="AO1220" s="316"/>
      <c r="AP1220" s="316"/>
      <c r="AR1220" s="530"/>
      <c r="AS1220" s="530"/>
      <c r="AT1220" s="530"/>
      <c r="AU1220" s="530"/>
      <c r="AV1220" s="530"/>
      <c r="AW1220" s="530"/>
      <c r="AX1220" s="530"/>
      <c r="AY1220" s="530"/>
      <c r="AZ1220" s="530"/>
      <c r="BA1220" s="530"/>
      <c r="BB1220" s="530"/>
      <c r="BC1220" s="530"/>
      <c r="BD1220" s="530"/>
      <c r="BE1220" s="530"/>
      <c r="BF1220" s="530"/>
      <c r="BG1220" s="530"/>
      <c r="BH1220" s="530"/>
      <c r="BI1220" s="530"/>
      <c r="BJ1220" s="530"/>
      <c r="BK1220" s="530"/>
      <c r="BL1220" s="530"/>
      <c r="BM1220" s="530"/>
      <c r="BN1220" s="530"/>
      <c r="BO1220" s="530"/>
      <c r="BP1220" s="530"/>
      <c r="BQ1220" s="530"/>
      <c r="BR1220" s="530"/>
      <c r="BS1220" s="530"/>
      <c r="BT1220" s="530"/>
      <c r="BU1220" s="530"/>
      <c r="BV1220" s="530"/>
      <c r="BW1220" s="530"/>
      <c r="BX1220" s="530"/>
      <c r="BY1220" s="530"/>
      <c r="BZ1220" s="530"/>
      <c r="CA1220" s="530"/>
      <c r="CB1220" s="530"/>
      <c r="CC1220" s="530"/>
      <c r="CD1220" s="530"/>
      <c r="CE1220" s="530"/>
      <c r="CF1220" s="530"/>
      <c r="CG1220" s="530"/>
      <c r="CH1220" s="530"/>
      <c r="CI1220" s="530"/>
      <c r="CJ1220" s="530"/>
    </row>
    <row r="1221" spans="1:88" ht="14.25" customHeight="1" x14ac:dyDescent="0.35">
      <c r="D1221" s="317"/>
      <c r="E1221" s="317"/>
      <c r="F1221" s="317"/>
      <c r="G1221" s="317"/>
      <c r="H1221" s="317"/>
      <c r="I1221" s="317"/>
      <c r="J1221" s="317"/>
      <c r="K1221" s="317"/>
      <c r="L1221" s="317"/>
      <c r="M1221" s="317"/>
      <c r="N1221" s="317"/>
      <c r="O1221" s="317"/>
      <c r="P1221" s="317"/>
      <c r="Q1221" s="317"/>
      <c r="R1221" s="317"/>
      <c r="S1221" s="317"/>
      <c r="T1221" s="317"/>
      <c r="U1221" s="317"/>
      <c r="V1221" s="317"/>
      <c r="W1221" s="317"/>
      <c r="X1221" s="317"/>
      <c r="Y1221" s="317"/>
      <c r="Z1221" s="317"/>
      <c r="AA1221" s="317"/>
      <c r="AB1221" s="317"/>
      <c r="AC1221" s="317"/>
      <c r="AD1221" s="317"/>
      <c r="AE1221" s="317"/>
      <c r="AF1221" s="317"/>
      <c r="AG1221" s="317"/>
      <c r="AH1221" s="317"/>
      <c r="AI1221" s="317"/>
      <c r="AJ1221" s="317"/>
      <c r="AK1221" s="317"/>
      <c r="AL1221" s="317"/>
      <c r="AM1221" s="317"/>
      <c r="AN1221" s="317"/>
      <c r="AO1221" s="317"/>
      <c r="AP1221" s="317"/>
      <c r="AR1221" s="531"/>
      <c r="AS1221" s="531"/>
      <c r="AT1221" s="531"/>
      <c r="AU1221" s="531"/>
      <c r="AV1221" s="531"/>
      <c r="AW1221" s="531"/>
      <c r="AX1221" s="531"/>
      <c r="AY1221" s="531"/>
      <c r="AZ1221" s="531"/>
      <c r="BA1221" s="531"/>
      <c r="BB1221" s="531"/>
      <c r="BC1221" s="531"/>
      <c r="BD1221" s="531"/>
      <c r="BE1221" s="531"/>
      <c r="BF1221" s="531"/>
      <c r="BG1221" s="531"/>
      <c r="BH1221" s="531"/>
      <c r="BI1221" s="531"/>
      <c r="BJ1221" s="531"/>
      <c r="BK1221" s="531"/>
      <c r="BL1221" s="531"/>
      <c r="BM1221" s="531"/>
      <c r="BN1221" s="531"/>
      <c r="BO1221" s="531"/>
      <c r="BP1221" s="531"/>
      <c r="BQ1221" s="531"/>
      <c r="BR1221" s="531"/>
      <c r="BS1221" s="531"/>
      <c r="BT1221" s="531"/>
      <c r="BU1221" s="531"/>
      <c r="BV1221" s="531"/>
      <c r="BW1221" s="531"/>
      <c r="BX1221" s="531"/>
      <c r="BY1221" s="531"/>
      <c r="BZ1221" s="531"/>
      <c r="CA1221" s="531"/>
      <c r="CB1221" s="531"/>
      <c r="CC1221" s="531"/>
      <c r="CD1221" s="531"/>
      <c r="CE1221" s="531"/>
      <c r="CF1221" s="531"/>
      <c r="CG1221" s="531"/>
      <c r="CH1221" s="531"/>
      <c r="CI1221" s="531"/>
      <c r="CJ1221" s="531"/>
    </row>
    <row r="1222" spans="1:88" ht="14.25" customHeight="1" x14ac:dyDescent="0.35">
      <c r="D1222" s="284" t="s">
        <v>548</v>
      </c>
      <c r="E1222" s="285"/>
      <c r="F1222" s="285"/>
      <c r="G1222" s="285"/>
      <c r="H1222" s="285"/>
      <c r="I1222" s="285"/>
      <c r="J1222" s="285"/>
      <c r="K1222" s="285"/>
      <c r="L1222" s="285"/>
      <c r="M1222" s="285"/>
      <c r="N1222" s="285"/>
      <c r="O1222" s="285"/>
      <c r="P1222" s="285"/>
      <c r="Q1222" s="285"/>
      <c r="R1222" s="285"/>
      <c r="S1222" s="285"/>
      <c r="T1222" s="285"/>
      <c r="U1222" s="285"/>
      <c r="V1222" s="285"/>
      <c r="W1222" s="285"/>
      <c r="X1222" s="285"/>
      <c r="Y1222" s="286"/>
      <c r="Z1222" s="418" t="s">
        <v>495</v>
      </c>
      <c r="AA1222" s="419"/>
      <c r="AB1222" s="419"/>
      <c r="AC1222" s="419"/>
      <c r="AD1222" s="419"/>
      <c r="AE1222" s="419"/>
      <c r="AF1222" s="419"/>
      <c r="AG1222" s="419"/>
      <c r="AH1222" s="419"/>
      <c r="AI1222" s="419"/>
      <c r="AJ1222" s="420"/>
      <c r="AK1222" s="418" t="s">
        <v>549</v>
      </c>
      <c r="AL1222" s="419"/>
      <c r="AM1222" s="419"/>
      <c r="AN1222" s="419"/>
      <c r="AO1222" s="419"/>
      <c r="AP1222" s="419"/>
      <c r="AQ1222" s="5"/>
      <c r="AR1222" s="418" t="s">
        <v>550</v>
      </c>
      <c r="AS1222" s="419"/>
      <c r="AT1222" s="419"/>
      <c r="AU1222" s="419"/>
      <c r="AV1222" s="419"/>
      <c r="AW1222" s="419"/>
      <c r="AX1222" s="419"/>
      <c r="AY1222" s="419"/>
      <c r="AZ1222" s="419"/>
      <c r="BA1222" s="419"/>
      <c r="BB1222" s="419"/>
      <c r="BC1222" s="419"/>
      <c r="BD1222" s="419"/>
      <c r="BE1222" s="419"/>
      <c r="BF1222" s="419"/>
      <c r="BG1222" s="420"/>
      <c r="BH1222" s="418" t="s">
        <v>551</v>
      </c>
      <c r="BI1222" s="419"/>
      <c r="BJ1222" s="419"/>
      <c r="BK1222" s="419"/>
      <c r="BL1222" s="419"/>
      <c r="BM1222" s="419"/>
      <c r="BN1222" s="419"/>
      <c r="BO1222" s="419"/>
      <c r="BP1222" s="419"/>
      <c r="BQ1222" s="419"/>
      <c r="BR1222" s="419"/>
      <c r="BS1222" s="419"/>
      <c r="BT1222" s="419"/>
      <c r="BU1222" s="419"/>
      <c r="BV1222" s="419"/>
      <c r="BW1222" s="420"/>
      <c r="BX1222" s="418" t="s">
        <v>465</v>
      </c>
      <c r="BY1222" s="419"/>
      <c r="BZ1222" s="419"/>
      <c r="CA1222" s="419"/>
      <c r="CB1222" s="419"/>
      <c r="CC1222" s="419"/>
      <c r="CD1222" s="419"/>
      <c r="CE1222" s="419"/>
      <c r="CF1222" s="419"/>
      <c r="CG1222" s="419"/>
      <c r="CH1222" s="419"/>
      <c r="CI1222" s="419"/>
      <c r="CJ1222" s="420"/>
    </row>
    <row r="1223" spans="1:88" ht="14.25" customHeight="1" x14ac:dyDescent="0.35">
      <c r="D1223" s="287"/>
      <c r="E1223" s="288"/>
      <c r="F1223" s="288"/>
      <c r="G1223" s="288"/>
      <c r="H1223" s="288"/>
      <c r="I1223" s="288"/>
      <c r="J1223" s="288"/>
      <c r="K1223" s="288"/>
      <c r="L1223" s="288"/>
      <c r="M1223" s="288"/>
      <c r="N1223" s="288"/>
      <c r="O1223" s="288"/>
      <c r="P1223" s="288"/>
      <c r="Q1223" s="288"/>
      <c r="R1223" s="288"/>
      <c r="S1223" s="288"/>
      <c r="T1223" s="288"/>
      <c r="U1223" s="288"/>
      <c r="V1223" s="288"/>
      <c r="W1223" s="288"/>
      <c r="X1223" s="288"/>
      <c r="Y1223" s="289"/>
      <c r="Z1223" s="421"/>
      <c r="AA1223" s="422"/>
      <c r="AB1223" s="422"/>
      <c r="AC1223" s="422"/>
      <c r="AD1223" s="422"/>
      <c r="AE1223" s="422"/>
      <c r="AF1223" s="422"/>
      <c r="AG1223" s="422"/>
      <c r="AH1223" s="422"/>
      <c r="AI1223" s="422"/>
      <c r="AJ1223" s="423"/>
      <c r="AK1223" s="421"/>
      <c r="AL1223" s="422"/>
      <c r="AM1223" s="422"/>
      <c r="AN1223" s="422"/>
      <c r="AO1223" s="422"/>
      <c r="AP1223" s="422"/>
      <c r="AQ1223" s="5"/>
      <c r="AR1223" s="421"/>
      <c r="AS1223" s="422"/>
      <c r="AT1223" s="422"/>
      <c r="AU1223" s="422"/>
      <c r="AV1223" s="422"/>
      <c r="AW1223" s="422"/>
      <c r="AX1223" s="422"/>
      <c r="AY1223" s="422"/>
      <c r="AZ1223" s="422"/>
      <c r="BA1223" s="422"/>
      <c r="BB1223" s="422"/>
      <c r="BC1223" s="422"/>
      <c r="BD1223" s="422"/>
      <c r="BE1223" s="422"/>
      <c r="BF1223" s="422"/>
      <c r="BG1223" s="423"/>
      <c r="BH1223" s="421"/>
      <c r="BI1223" s="422"/>
      <c r="BJ1223" s="422"/>
      <c r="BK1223" s="422"/>
      <c r="BL1223" s="422"/>
      <c r="BM1223" s="422"/>
      <c r="BN1223" s="422"/>
      <c r="BO1223" s="422"/>
      <c r="BP1223" s="422"/>
      <c r="BQ1223" s="422"/>
      <c r="BR1223" s="422"/>
      <c r="BS1223" s="422"/>
      <c r="BT1223" s="422"/>
      <c r="BU1223" s="422"/>
      <c r="BV1223" s="422"/>
      <c r="BW1223" s="423"/>
      <c r="BX1223" s="624"/>
      <c r="BY1223" s="625"/>
      <c r="BZ1223" s="625"/>
      <c r="CA1223" s="625"/>
      <c r="CB1223" s="625"/>
      <c r="CC1223" s="625"/>
      <c r="CD1223" s="625"/>
      <c r="CE1223" s="625"/>
      <c r="CF1223" s="625"/>
      <c r="CG1223" s="625"/>
      <c r="CH1223" s="625"/>
      <c r="CI1223" s="625"/>
      <c r="CJ1223" s="626"/>
    </row>
    <row r="1224" spans="1:88" ht="14.25" customHeight="1" x14ac:dyDescent="0.35">
      <c r="D1224" s="424" t="s">
        <v>552</v>
      </c>
      <c r="E1224" s="425"/>
      <c r="F1224" s="425"/>
      <c r="G1224" s="425"/>
      <c r="H1224" s="425"/>
      <c r="I1224" s="425"/>
      <c r="J1224" s="425"/>
      <c r="K1224" s="425"/>
      <c r="L1224" s="425"/>
      <c r="M1224" s="425"/>
      <c r="N1224" s="425"/>
      <c r="O1224" s="425"/>
      <c r="P1224" s="425"/>
      <c r="Q1224" s="425"/>
      <c r="R1224" s="425"/>
      <c r="S1224" s="425"/>
      <c r="T1224" s="425"/>
      <c r="U1224" s="425"/>
      <c r="V1224" s="425"/>
      <c r="W1224" s="425"/>
      <c r="X1224" s="425"/>
      <c r="Y1224" s="426"/>
      <c r="Z1224" s="487">
        <v>29297</v>
      </c>
      <c r="AA1224" s="488"/>
      <c r="AB1224" s="488"/>
      <c r="AC1224" s="488"/>
      <c r="AD1224" s="488"/>
      <c r="AE1224" s="488"/>
      <c r="AF1224" s="488"/>
      <c r="AG1224" s="488"/>
      <c r="AH1224" s="488"/>
      <c r="AI1224" s="488"/>
      <c r="AJ1224" s="489"/>
      <c r="AK1224" s="424">
        <v>2.5419999999999998</v>
      </c>
      <c r="AL1224" s="425"/>
      <c r="AM1224" s="425"/>
      <c r="AN1224" s="425"/>
      <c r="AO1224" s="425"/>
      <c r="AP1224" s="425"/>
      <c r="AR1224" s="476" t="s">
        <v>495</v>
      </c>
      <c r="AS1224" s="476"/>
      <c r="AT1224" s="476"/>
      <c r="AU1224" s="476"/>
      <c r="AV1224" s="476"/>
      <c r="AW1224" s="476"/>
      <c r="AX1224" s="476"/>
      <c r="AY1224" s="476"/>
      <c r="AZ1224" s="476" t="s">
        <v>549</v>
      </c>
      <c r="BA1224" s="476"/>
      <c r="BB1224" s="476"/>
      <c r="BC1224" s="476"/>
      <c r="BD1224" s="476"/>
      <c r="BE1224" s="476"/>
      <c r="BF1224" s="476"/>
      <c r="BG1224" s="476"/>
      <c r="BH1224" s="476" t="s">
        <v>495</v>
      </c>
      <c r="BI1224" s="476"/>
      <c r="BJ1224" s="476"/>
      <c r="BK1224" s="476"/>
      <c r="BL1224" s="476"/>
      <c r="BM1224" s="476"/>
      <c r="BN1224" s="476"/>
      <c r="BO1224" s="476"/>
      <c r="BP1224" s="476" t="s">
        <v>549</v>
      </c>
      <c r="BQ1224" s="476"/>
      <c r="BR1224" s="476"/>
      <c r="BS1224" s="476"/>
      <c r="BT1224" s="476"/>
      <c r="BU1224" s="476"/>
      <c r="BV1224" s="476"/>
      <c r="BW1224" s="476"/>
      <c r="BX1224" s="421"/>
      <c r="BY1224" s="422"/>
      <c r="BZ1224" s="422"/>
      <c r="CA1224" s="422"/>
      <c r="CB1224" s="422"/>
      <c r="CC1224" s="422"/>
      <c r="CD1224" s="422"/>
      <c r="CE1224" s="422"/>
      <c r="CF1224" s="422"/>
      <c r="CG1224" s="422"/>
      <c r="CH1224" s="422"/>
      <c r="CI1224" s="422"/>
      <c r="CJ1224" s="423"/>
    </row>
    <row r="1225" spans="1:88" ht="14.25" customHeight="1" x14ac:dyDescent="0.35">
      <c r="D1225" s="424" t="s">
        <v>553</v>
      </c>
      <c r="E1225" s="425"/>
      <c r="F1225" s="425"/>
      <c r="G1225" s="425"/>
      <c r="H1225" s="425"/>
      <c r="I1225" s="425"/>
      <c r="J1225" s="425"/>
      <c r="K1225" s="425"/>
      <c r="L1225" s="425"/>
      <c r="M1225" s="425"/>
      <c r="N1225" s="425"/>
      <c r="O1225" s="425"/>
      <c r="P1225" s="425"/>
      <c r="Q1225" s="425"/>
      <c r="R1225" s="425"/>
      <c r="S1225" s="425"/>
      <c r="T1225" s="425"/>
      <c r="U1225" s="425"/>
      <c r="V1225" s="425"/>
      <c r="W1225" s="425"/>
      <c r="X1225" s="425"/>
      <c r="Y1225" s="426"/>
      <c r="Z1225" s="487">
        <v>64</v>
      </c>
      <c r="AA1225" s="488"/>
      <c r="AB1225" s="488"/>
      <c r="AC1225" s="488"/>
      <c r="AD1225" s="488"/>
      <c r="AE1225" s="488"/>
      <c r="AF1225" s="488"/>
      <c r="AG1225" s="488"/>
      <c r="AH1225" s="488"/>
      <c r="AI1225" s="488"/>
      <c r="AJ1225" s="489"/>
      <c r="AK1225" s="424">
        <v>913</v>
      </c>
      <c r="AL1225" s="425"/>
      <c r="AM1225" s="425"/>
      <c r="AN1225" s="425"/>
      <c r="AO1225" s="425"/>
      <c r="AP1225" s="425"/>
      <c r="AR1225" s="439">
        <v>25.643000000000001</v>
      </c>
      <c r="AS1225" s="439"/>
      <c r="AT1225" s="439"/>
      <c r="AU1225" s="439"/>
      <c r="AV1225" s="439"/>
      <c r="AW1225" s="439"/>
      <c r="AX1225" s="439"/>
      <c r="AY1225" s="439"/>
      <c r="AZ1225" s="439">
        <v>4474</v>
      </c>
      <c r="BA1225" s="439"/>
      <c r="BB1225" s="439"/>
      <c r="BC1225" s="439"/>
      <c r="BD1225" s="439"/>
      <c r="BE1225" s="439"/>
      <c r="BF1225" s="439"/>
      <c r="BG1225" s="439"/>
      <c r="BH1225" s="439">
        <v>25.643000000000001</v>
      </c>
      <c r="BI1225" s="439"/>
      <c r="BJ1225" s="439"/>
      <c r="BK1225" s="439"/>
      <c r="BL1225" s="439"/>
      <c r="BM1225" s="439"/>
      <c r="BN1225" s="439"/>
      <c r="BO1225" s="439"/>
      <c r="BP1225" s="439">
        <v>4474</v>
      </c>
      <c r="BQ1225" s="439"/>
      <c r="BR1225" s="439"/>
      <c r="BS1225" s="439"/>
      <c r="BT1225" s="439"/>
      <c r="BU1225" s="439"/>
      <c r="BV1225" s="439"/>
      <c r="BW1225" s="439"/>
      <c r="BX1225" s="468">
        <f>AR1225+AZ1225+BH1225+BP1225</f>
        <v>8999.2860000000001</v>
      </c>
      <c r="BY1225" s="469"/>
      <c r="BZ1225" s="469"/>
      <c r="CA1225" s="469"/>
      <c r="CB1225" s="469"/>
      <c r="CC1225" s="469"/>
      <c r="CD1225" s="469"/>
      <c r="CE1225" s="469"/>
      <c r="CF1225" s="469"/>
      <c r="CG1225" s="469"/>
      <c r="CH1225" s="469"/>
      <c r="CI1225" s="469"/>
      <c r="CJ1225" s="469"/>
    </row>
    <row r="1226" spans="1:88" ht="14.25" customHeight="1" x14ac:dyDescent="0.35">
      <c r="D1226" s="424" t="s">
        <v>554</v>
      </c>
      <c r="E1226" s="425"/>
      <c r="F1226" s="425"/>
      <c r="G1226" s="425"/>
      <c r="H1226" s="425"/>
      <c r="I1226" s="425"/>
      <c r="J1226" s="425"/>
      <c r="K1226" s="425"/>
      <c r="L1226" s="425"/>
      <c r="M1226" s="425"/>
      <c r="N1226" s="425"/>
      <c r="O1226" s="425"/>
      <c r="P1226" s="425"/>
      <c r="Q1226" s="425"/>
      <c r="R1226" s="425"/>
      <c r="S1226" s="425"/>
      <c r="T1226" s="425"/>
      <c r="U1226" s="425"/>
      <c r="V1226" s="425"/>
      <c r="W1226" s="425"/>
      <c r="X1226" s="425"/>
      <c r="Y1226" s="426"/>
      <c r="Z1226" s="487">
        <v>20</v>
      </c>
      <c r="AA1226" s="488"/>
      <c r="AB1226" s="488"/>
      <c r="AC1226" s="488"/>
      <c r="AD1226" s="488"/>
      <c r="AE1226" s="488"/>
      <c r="AF1226" s="488"/>
      <c r="AG1226" s="488"/>
      <c r="AH1226" s="488"/>
      <c r="AI1226" s="488"/>
      <c r="AJ1226" s="489"/>
      <c r="AK1226" s="424">
        <v>569</v>
      </c>
      <c r="AL1226" s="425"/>
      <c r="AM1226" s="425"/>
      <c r="AN1226" s="425"/>
      <c r="AO1226" s="425"/>
      <c r="AP1226" s="425"/>
      <c r="AR1226" s="439">
        <v>489</v>
      </c>
      <c r="AS1226" s="439"/>
      <c r="AT1226" s="439"/>
      <c r="AU1226" s="439"/>
      <c r="AV1226" s="439"/>
      <c r="AW1226" s="439"/>
      <c r="AX1226" s="439"/>
      <c r="AY1226" s="439"/>
      <c r="AZ1226" s="439"/>
      <c r="BA1226" s="439"/>
      <c r="BB1226" s="439"/>
      <c r="BC1226" s="439"/>
      <c r="BD1226" s="439"/>
      <c r="BE1226" s="439"/>
      <c r="BF1226" s="439"/>
      <c r="BG1226" s="439"/>
      <c r="BH1226" s="439">
        <v>489</v>
      </c>
      <c r="BI1226" s="439"/>
      <c r="BJ1226" s="439"/>
      <c r="BK1226" s="439"/>
      <c r="BL1226" s="439"/>
      <c r="BM1226" s="439"/>
      <c r="BN1226" s="439"/>
      <c r="BO1226" s="439"/>
      <c r="BP1226" s="439"/>
      <c r="BQ1226" s="439"/>
      <c r="BR1226" s="439"/>
      <c r="BS1226" s="439"/>
      <c r="BT1226" s="439"/>
      <c r="BU1226" s="439"/>
      <c r="BV1226" s="439"/>
      <c r="BW1226" s="439"/>
      <c r="BX1226" s="468">
        <f>AR1226+BH1226</f>
        <v>978</v>
      </c>
      <c r="BY1226" s="469"/>
      <c r="BZ1226" s="469"/>
      <c r="CA1226" s="469"/>
      <c r="CB1226" s="469"/>
      <c r="CC1226" s="469"/>
      <c r="CD1226" s="469"/>
      <c r="CE1226" s="469"/>
      <c r="CF1226" s="469"/>
      <c r="CG1226" s="469"/>
      <c r="CH1226" s="469"/>
      <c r="CI1226" s="469"/>
      <c r="CJ1226" s="469"/>
    </row>
    <row r="1227" spans="1:88" ht="14.25" customHeight="1" x14ac:dyDescent="0.35">
      <c r="D1227" s="424" t="s">
        <v>555</v>
      </c>
      <c r="E1227" s="425"/>
      <c r="F1227" s="425"/>
      <c r="G1227" s="425"/>
      <c r="H1227" s="425"/>
      <c r="I1227" s="425"/>
      <c r="J1227" s="425"/>
      <c r="K1227" s="425"/>
      <c r="L1227" s="425"/>
      <c r="M1227" s="425"/>
      <c r="N1227" s="425"/>
      <c r="O1227" s="425"/>
      <c r="P1227" s="425"/>
      <c r="Q1227" s="425"/>
      <c r="R1227" s="425"/>
      <c r="S1227" s="425"/>
      <c r="T1227" s="425"/>
      <c r="U1227" s="425"/>
      <c r="V1227" s="425"/>
      <c r="W1227" s="425"/>
      <c r="X1227" s="425"/>
      <c r="Y1227" s="426"/>
      <c r="Z1227" s="487">
        <v>152</v>
      </c>
      <c r="AA1227" s="488"/>
      <c r="AB1227" s="488"/>
      <c r="AC1227" s="488"/>
      <c r="AD1227" s="488"/>
      <c r="AE1227" s="488"/>
      <c r="AF1227" s="488"/>
      <c r="AG1227" s="488"/>
      <c r="AH1227" s="488"/>
      <c r="AI1227" s="488"/>
      <c r="AJ1227" s="489"/>
      <c r="AK1227" s="424">
        <v>950</v>
      </c>
      <c r="AL1227" s="425"/>
      <c r="AM1227" s="425"/>
      <c r="AN1227" s="425"/>
      <c r="AO1227" s="425"/>
      <c r="AP1227" s="425"/>
      <c r="AR1227" s="439">
        <v>3403</v>
      </c>
      <c r="AS1227" s="439"/>
      <c r="AT1227" s="439"/>
      <c r="AU1227" s="439"/>
      <c r="AV1227" s="439"/>
      <c r="AW1227" s="439"/>
      <c r="AX1227" s="439"/>
      <c r="AY1227" s="439"/>
      <c r="AZ1227" s="439">
        <v>1390</v>
      </c>
      <c r="BA1227" s="439"/>
      <c r="BB1227" s="439"/>
      <c r="BC1227" s="439"/>
      <c r="BD1227" s="439"/>
      <c r="BE1227" s="439"/>
      <c r="BF1227" s="439"/>
      <c r="BG1227" s="439"/>
      <c r="BH1227" s="439">
        <v>3403</v>
      </c>
      <c r="BI1227" s="439"/>
      <c r="BJ1227" s="439"/>
      <c r="BK1227" s="439"/>
      <c r="BL1227" s="439"/>
      <c r="BM1227" s="439"/>
      <c r="BN1227" s="439"/>
      <c r="BO1227" s="439"/>
      <c r="BP1227" s="439">
        <v>1390</v>
      </c>
      <c r="BQ1227" s="439"/>
      <c r="BR1227" s="439"/>
      <c r="BS1227" s="439"/>
      <c r="BT1227" s="439"/>
      <c r="BU1227" s="439"/>
      <c r="BV1227" s="439"/>
      <c r="BW1227" s="439"/>
      <c r="BX1227" s="468">
        <f>AR1227+AZ1227+BH1227+BP1227</f>
        <v>9586</v>
      </c>
      <c r="BY1227" s="469"/>
      <c r="BZ1227" s="469"/>
      <c r="CA1227" s="469"/>
      <c r="CB1227" s="469"/>
      <c r="CC1227" s="469"/>
      <c r="CD1227" s="469"/>
      <c r="CE1227" s="469"/>
      <c r="CF1227" s="469"/>
      <c r="CG1227" s="469"/>
      <c r="CH1227" s="469"/>
      <c r="CI1227" s="469"/>
      <c r="CJ1227" s="469"/>
    </row>
    <row r="1228" spans="1:88" ht="14.25" customHeight="1" x14ac:dyDescent="0.35">
      <c r="D1228" s="424" t="s">
        <v>556</v>
      </c>
      <c r="E1228" s="425"/>
      <c r="F1228" s="425"/>
      <c r="G1228" s="425"/>
      <c r="H1228" s="425"/>
      <c r="I1228" s="425"/>
      <c r="J1228" s="425"/>
      <c r="K1228" s="425"/>
      <c r="L1228" s="425"/>
      <c r="M1228" s="425"/>
      <c r="N1228" s="425"/>
      <c r="O1228" s="425"/>
      <c r="P1228" s="425"/>
      <c r="Q1228" s="425"/>
      <c r="R1228" s="425"/>
      <c r="S1228" s="425"/>
      <c r="T1228" s="425"/>
      <c r="U1228" s="425"/>
      <c r="V1228" s="425"/>
      <c r="W1228" s="425"/>
      <c r="X1228" s="425"/>
      <c r="Y1228" s="426"/>
      <c r="Z1228" s="487">
        <v>2</v>
      </c>
      <c r="AA1228" s="488"/>
      <c r="AB1228" s="488"/>
      <c r="AC1228" s="488"/>
      <c r="AD1228" s="488"/>
      <c r="AE1228" s="488"/>
      <c r="AF1228" s="488"/>
      <c r="AG1228" s="488"/>
      <c r="AH1228" s="488"/>
      <c r="AI1228" s="488"/>
      <c r="AJ1228" s="489"/>
      <c r="AK1228" s="424">
        <v>435</v>
      </c>
      <c r="AL1228" s="425"/>
      <c r="AM1228" s="425"/>
      <c r="AN1228" s="425"/>
      <c r="AO1228" s="425"/>
      <c r="AP1228" s="425"/>
      <c r="AR1228" s="439"/>
      <c r="AS1228" s="439"/>
      <c r="AT1228" s="439"/>
      <c r="AU1228" s="439"/>
      <c r="AV1228" s="439"/>
      <c r="AW1228" s="439"/>
      <c r="AX1228" s="439"/>
      <c r="AY1228" s="439"/>
      <c r="AZ1228" s="439"/>
      <c r="BA1228" s="439"/>
      <c r="BB1228" s="439"/>
      <c r="BC1228" s="439"/>
      <c r="BD1228" s="439"/>
      <c r="BE1228" s="439"/>
      <c r="BF1228" s="439"/>
      <c r="BG1228" s="439"/>
      <c r="BH1228" s="439"/>
      <c r="BI1228" s="439"/>
      <c r="BJ1228" s="439"/>
      <c r="BK1228" s="439"/>
      <c r="BL1228" s="439"/>
      <c r="BM1228" s="439"/>
      <c r="BN1228" s="439"/>
      <c r="BO1228" s="439"/>
      <c r="BP1228" s="439"/>
      <c r="BQ1228" s="439"/>
      <c r="BR1228" s="439"/>
      <c r="BS1228" s="439"/>
      <c r="BT1228" s="439"/>
      <c r="BU1228" s="439"/>
      <c r="BV1228" s="439"/>
      <c r="BW1228" s="439"/>
      <c r="BX1228" s="468"/>
      <c r="BY1228" s="469"/>
      <c r="BZ1228" s="469"/>
      <c r="CA1228" s="469"/>
      <c r="CB1228" s="469"/>
      <c r="CC1228" s="469"/>
      <c r="CD1228" s="469"/>
      <c r="CE1228" s="469"/>
      <c r="CF1228" s="469"/>
      <c r="CG1228" s="469"/>
      <c r="CH1228" s="469"/>
      <c r="CI1228" s="469"/>
      <c r="CJ1228" s="469"/>
    </row>
    <row r="1229" spans="1:88" ht="14.25" customHeight="1" x14ac:dyDescent="0.35">
      <c r="D1229" s="424" t="s">
        <v>557</v>
      </c>
      <c r="E1229" s="425"/>
      <c r="F1229" s="425"/>
      <c r="G1229" s="425"/>
      <c r="H1229" s="425"/>
      <c r="I1229" s="425"/>
      <c r="J1229" s="425"/>
      <c r="K1229" s="425"/>
      <c r="L1229" s="425"/>
      <c r="M1229" s="425"/>
      <c r="N1229" s="425"/>
      <c r="O1229" s="425"/>
      <c r="P1229" s="425"/>
      <c r="Q1229" s="425"/>
      <c r="R1229" s="425"/>
      <c r="S1229" s="425"/>
      <c r="T1229" s="425"/>
      <c r="U1229" s="425"/>
      <c r="V1229" s="425"/>
      <c r="W1229" s="425"/>
      <c r="X1229" s="425"/>
      <c r="Y1229" s="426"/>
      <c r="Z1229" s="487" t="s">
        <v>1031</v>
      </c>
      <c r="AA1229" s="488"/>
      <c r="AB1229" s="488"/>
      <c r="AC1229" s="488"/>
      <c r="AD1229" s="488"/>
      <c r="AE1229" s="488"/>
      <c r="AF1229" s="488"/>
      <c r="AG1229" s="488"/>
      <c r="AH1229" s="488"/>
      <c r="AI1229" s="488"/>
      <c r="AJ1229" s="489"/>
      <c r="AK1229" s="424">
        <v>229</v>
      </c>
      <c r="AL1229" s="425"/>
      <c r="AM1229" s="425"/>
      <c r="AN1229" s="425"/>
      <c r="AO1229" s="425"/>
      <c r="AP1229" s="425"/>
      <c r="AR1229" s="439"/>
      <c r="AS1229" s="439"/>
      <c r="AT1229" s="439"/>
      <c r="AU1229" s="439"/>
      <c r="AV1229" s="439"/>
      <c r="AW1229" s="439"/>
      <c r="AX1229" s="439"/>
      <c r="AY1229" s="439"/>
      <c r="AZ1229" s="439"/>
      <c r="BA1229" s="439"/>
      <c r="BB1229" s="439"/>
      <c r="BC1229" s="439"/>
      <c r="BD1229" s="439"/>
      <c r="BE1229" s="439"/>
      <c r="BF1229" s="439"/>
      <c r="BG1229" s="439"/>
      <c r="BH1229" s="439"/>
      <c r="BI1229" s="439"/>
      <c r="BJ1229" s="439"/>
      <c r="BK1229" s="439"/>
      <c r="BL1229" s="439"/>
      <c r="BM1229" s="439"/>
      <c r="BN1229" s="439"/>
      <c r="BO1229" s="439"/>
      <c r="BP1229" s="439"/>
      <c r="BQ1229" s="439"/>
      <c r="BR1229" s="439"/>
      <c r="BS1229" s="439"/>
      <c r="BT1229" s="439"/>
      <c r="BU1229" s="439"/>
      <c r="BV1229" s="439"/>
      <c r="BW1229" s="439"/>
      <c r="BX1229" s="468"/>
      <c r="BY1229" s="469"/>
      <c r="BZ1229" s="469"/>
      <c r="CA1229" s="469"/>
      <c r="CB1229" s="469"/>
      <c r="CC1229" s="469"/>
      <c r="CD1229" s="469"/>
      <c r="CE1229" s="469"/>
      <c r="CF1229" s="469"/>
      <c r="CG1229" s="469"/>
      <c r="CH1229" s="469"/>
      <c r="CI1229" s="469"/>
      <c r="CJ1229" s="469"/>
    </row>
    <row r="1230" spans="1:88" ht="14.25" customHeight="1" x14ac:dyDescent="0.35">
      <c r="D1230" s="424" t="s">
        <v>558</v>
      </c>
      <c r="E1230" s="425"/>
      <c r="F1230" s="425"/>
      <c r="G1230" s="425"/>
      <c r="H1230" s="425"/>
      <c r="I1230" s="425"/>
      <c r="J1230" s="425"/>
      <c r="K1230" s="425"/>
      <c r="L1230" s="425"/>
      <c r="M1230" s="425"/>
      <c r="N1230" s="425"/>
      <c r="O1230" s="425"/>
      <c r="P1230" s="425"/>
      <c r="Q1230" s="425"/>
      <c r="R1230" s="425"/>
      <c r="S1230" s="425"/>
      <c r="T1230" s="425"/>
      <c r="U1230" s="425"/>
      <c r="V1230" s="425"/>
      <c r="W1230" s="425"/>
      <c r="X1230" s="425"/>
      <c r="Y1230" s="426"/>
      <c r="Z1230" s="487" t="s">
        <v>1031</v>
      </c>
      <c r="AA1230" s="488"/>
      <c r="AB1230" s="488"/>
      <c r="AC1230" s="488"/>
      <c r="AD1230" s="488"/>
      <c r="AE1230" s="488"/>
      <c r="AF1230" s="488"/>
      <c r="AG1230" s="488"/>
      <c r="AH1230" s="488"/>
      <c r="AI1230" s="488"/>
      <c r="AJ1230" s="489"/>
      <c r="AK1230" s="424">
        <v>184</v>
      </c>
      <c r="AL1230" s="425"/>
      <c r="AM1230" s="425"/>
      <c r="AN1230" s="425"/>
      <c r="AO1230" s="425"/>
      <c r="AP1230" s="425"/>
      <c r="AR1230" s="439"/>
      <c r="AS1230" s="439"/>
      <c r="AT1230" s="439"/>
      <c r="AU1230" s="439"/>
      <c r="AV1230" s="439"/>
      <c r="AW1230" s="439"/>
      <c r="AX1230" s="439"/>
      <c r="AY1230" s="439"/>
      <c r="AZ1230" s="439"/>
      <c r="BA1230" s="439"/>
      <c r="BB1230" s="439"/>
      <c r="BC1230" s="439"/>
      <c r="BD1230" s="439"/>
      <c r="BE1230" s="439"/>
      <c r="BF1230" s="439"/>
      <c r="BG1230" s="439"/>
      <c r="BH1230" s="492"/>
      <c r="BI1230" s="439"/>
      <c r="BJ1230" s="439"/>
      <c r="BK1230" s="439"/>
      <c r="BL1230" s="439"/>
      <c r="BM1230" s="439"/>
      <c r="BN1230" s="439"/>
      <c r="BO1230" s="439"/>
      <c r="BP1230" s="492"/>
      <c r="BQ1230" s="439"/>
      <c r="BR1230" s="439"/>
      <c r="BS1230" s="439"/>
      <c r="BT1230" s="439"/>
      <c r="BU1230" s="439"/>
      <c r="BV1230" s="439"/>
      <c r="BW1230" s="439"/>
      <c r="BX1230" s="468"/>
      <c r="BY1230" s="469"/>
      <c r="BZ1230" s="469"/>
      <c r="CA1230" s="469"/>
      <c r="CB1230" s="469"/>
      <c r="CC1230" s="469"/>
      <c r="CD1230" s="469"/>
      <c r="CE1230" s="469"/>
      <c r="CF1230" s="469"/>
      <c r="CG1230" s="469"/>
      <c r="CH1230" s="469"/>
      <c r="CI1230" s="469"/>
      <c r="CJ1230" s="469"/>
    </row>
    <row r="1231" spans="1:88" ht="14.25" customHeight="1" x14ac:dyDescent="0.35">
      <c r="D1231" s="424" t="s">
        <v>559</v>
      </c>
      <c r="E1231" s="425"/>
      <c r="F1231" s="425"/>
      <c r="G1231" s="425"/>
      <c r="H1231" s="425"/>
      <c r="I1231" s="425"/>
      <c r="J1231" s="425"/>
      <c r="K1231" s="425"/>
      <c r="L1231" s="425"/>
      <c r="M1231" s="425"/>
      <c r="N1231" s="425"/>
      <c r="O1231" s="425"/>
      <c r="P1231" s="425"/>
      <c r="Q1231" s="425"/>
      <c r="R1231" s="425"/>
      <c r="S1231" s="425"/>
      <c r="T1231" s="425"/>
      <c r="U1231" s="425"/>
      <c r="V1231" s="425"/>
      <c r="W1231" s="425"/>
      <c r="X1231" s="425"/>
      <c r="Y1231" s="426"/>
      <c r="Z1231" s="487" t="s">
        <v>1031</v>
      </c>
      <c r="AA1231" s="488"/>
      <c r="AB1231" s="488"/>
      <c r="AC1231" s="488"/>
      <c r="AD1231" s="488"/>
      <c r="AE1231" s="488"/>
      <c r="AF1231" s="488"/>
      <c r="AG1231" s="488"/>
      <c r="AH1231" s="488"/>
      <c r="AI1231" s="488"/>
      <c r="AJ1231" s="489"/>
      <c r="AK1231" s="424">
        <v>35</v>
      </c>
      <c r="AL1231" s="425"/>
      <c r="AM1231" s="425"/>
      <c r="AN1231" s="425"/>
      <c r="AO1231" s="425"/>
      <c r="AP1231" s="425"/>
      <c r="AR1231" s="439"/>
      <c r="AS1231" s="439"/>
      <c r="AT1231" s="439"/>
      <c r="AU1231" s="439"/>
      <c r="AV1231" s="439"/>
      <c r="AW1231" s="439"/>
      <c r="AX1231" s="439"/>
      <c r="AY1231" s="439"/>
      <c r="AZ1231" s="439"/>
      <c r="BA1231" s="439"/>
      <c r="BB1231" s="439"/>
      <c r="BC1231" s="439"/>
      <c r="BD1231" s="439"/>
      <c r="BE1231" s="439"/>
      <c r="BF1231" s="439"/>
      <c r="BG1231" s="439"/>
      <c r="BH1231" s="492"/>
      <c r="BI1231" s="439"/>
      <c r="BJ1231" s="439"/>
      <c r="BK1231" s="439"/>
      <c r="BL1231" s="439"/>
      <c r="BM1231" s="439"/>
      <c r="BN1231" s="439"/>
      <c r="BO1231" s="439"/>
      <c r="BP1231" s="492"/>
      <c r="BQ1231" s="439"/>
      <c r="BR1231" s="439"/>
      <c r="BS1231" s="439"/>
      <c r="BT1231" s="439"/>
      <c r="BU1231" s="439"/>
      <c r="BV1231" s="439"/>
      <c r="BW1231" s="439"/>
      <c r="BX1231" s="468"/>
      <c r="BY1231" s="469"/>
      <c r="BZ1231" s="469"/>
      <c r="CA1231" s="469"/>
      <c r="CB1231" s="469"/>
      <c r="CC1231" s="469"/>
      <c r="CD1231" s="469"/>
      <c r="CE1231" s="469"/>
      <c r="CF1231" s="469"/>
      <c r="CG1231" s="469"/>
      <c r="CH1231" s="469"/>
      <c r="CI1231" s="469"/>
      <c r="CJ1231" s="469"/>
    </row>
    <row r="1232" spans="1:88" ht="14.25" customHeight="1" x14ac:dyDescent="0.35">
      <c r="D1232" s="424" t="s">
        <v>560</v>
      </c>
      <c r="E1232" s="425"/>
      <c r="F1232" s="425"/>
      <c r="G1232" s="425"/>
      <c r="H1232" s="425"/>
      <c r="I1232" s="425"/>
      <c r="J1232" s="425"/>
      <c r="K1232" s="425"/>
      <c r="L1232" s="425"/>
      <c r="M1232" s="425"/>
      <c r="N1232" s="425"/>
      <c r="O1232" s="425"/>
      <c r="P1232" s="425"/>
      <c r="Q1232" s="425"/>
      <c r="R1232" s="425"/>
      <c r="S1232" s="425"/>
      <c r="T1232" s="425"/>
      <c r="U1232" s="425"/>
      <c r="V1232" s="425"/>
      <c r="W1232" s="425"/>
      <c r="X1232" s="425"/>
      <c r="Y1232" s="426"/>
      <c r="Z1232" s="487" t="s">
        <v>1031</v>
      </c>
      <c r="AA1232" s="488"/>
      <c r="AB1232" s="488"/>
      <c r="AC1232" s="488"/>
      <c r="AD1232" s="488"/>
      <c r="AE1232" s="488"/>
      <c r="AF1232" s="488"/>
      <c r="AG1232" s="488"/>
      <c r="AH1232" s="488"/>
      <c r="AI1232" s="488"/>
      <c r="AJ1232" s="489"/>
      <c r="AK1232" s="424">
        <v>6</v>
      </c>
      <c r="AL1232" s="425"/>
      <c r="AM1232" s="425"/>
      <c r="AN1232" s="425"/>
      <c r="AO1232" s="425"/>
      <c r="AP1232" s="425"/>
      <c r="AR1232" s="439"/>
      <c r="AS1232" s="439"/>
      <c r="AT1232" s="439"/>
      <c r="AU1232" s="439"/>
      <c r="AV1232" s="439"/>
      <c r="AW1232" s="439"/>
      <c r="AX1232" s="439"/>
      <c r="AY1232" s="439"/>
      <c r="AZ1232" s="439"/>
      <c r="BA1232" s="439"/>
      <c r="BB1232" s="439"/>
      <c r="BC1232" s="439"/>
      <c r="BD1232" s="439"/>
      <c r="BE1232" s="439"/>
      <c r="BF1232" s="439"/>
      <c r="BG1232" s="439"/>
      <c r="BH1232" s="492"/>
      <c r="BI1232" s="439"/>
      <c r="BJ1232" s="439"/>
      <c r="BK1232" s="439"/>
      <c r="BL1232" s="439"/>
      <c r="BM1232" s="439"/>
      <c r="BN1232" s="439"/>
      <c r="BO1232" s="439"/>
      <c r="BP1232" s="492"/>
      <c r="BQ1232" s="439"/>
      <c r="BR1232" s="439"/>
      <c r="BS1232" s="439"/>
      <c r="BT1232" s="439"/>
      <c r="BU1232" s="439"/>
      <c r="BV1232" s="439"/>
      <c r="BW1232" s="439"/>
      <c r="BX1232" s="468"/>
      <c r="BY1232" s="469"/>
      <c r="BZ1232" s="469"/>
      <c r="CA1232" s="469"/>
      <c r="CB1232" s="469"/>
      <c r="CC1232" s="469"/>
      <c r="CD1232" s="469"/>
      <c r="CE1232" s="469"/>
      <c r="CF1232" s="469"/>
      <c r="CG1232" s="469"/>
      <c r="CH1232" s="469"/>
      <c r="CI1232" s="469"/>
      <c r="CJ1232" s="469"/>
    </row>
    <row r="1233" spans="4:88" ht="14.25" customHeight="1" x14ac:dyDescent="0.35">
      <c r="D1233" s="424" t="s">
        <v>561</v>
      </c>
      <c r="E1233" s="425"/>
      <c r="F1233" s="425"/>
      <c r="G1233" s="425"/>
      <c r="H1233" s="425"/>
      <c r="I1233" s="425"/>
      <c r="J1233" s="425"/>
      <c r="K1233" s="425"/>
      <c r="L1233" s="425"/>
      <c r="M1233" s="425"/>
      <c r="N1233" s="425"/>
      <c r="O1233" s="425"/>
      <c r="P1233" s="425"/>
      <c r="Q1233" s="425"/>
      <c r="R1233" s="425"/>
      <c r="S1233" s="425"/>
      <c r="T1233" s="425"/>
      <c r="U1233" s="425"/>
      <c r="V1233" s="425"/>
      <c r="W1233" s="425"/>
      <c r="X1233" s="425"/>
      <c r="Y1233" s="426"/>
      <c r="Z1233" s="487" t="s">
        <v>1031</v>
      </c>
      <c r="AA1233" s="488"/>
      <c r="AB1233" s="488"/>
      <c r="AC1233" s="488"/>
      <c r="AD1233" s="488"/>
      <c r="AE1233" s="488"/>
      <c r="AF1233" s="488"/>
      <c r="AG1233" s="488"/>
      <c r="AH1233" s="488"/>
      <c r="AI1233" s="488"/>
      <c r="AJ1233" s="489"/>
      <c r="AK1233" s="424">
        <v>1</v>
      </c>
      <c r="AL1233" s="425"/>
      <c r="AM1233" s="425"/>
      <c r="AN1233" s="425"/>
      <c r="AO1233" s="425"/>
      <c r="AP1233" s="425"/>
      <c r="AR1233" s="439"/>
      <c r="AS1233" s="439"/>
      <c r="AT1233" s="439"/>
      <c r="AU1233" s="439"/>
      <c r="AV1233" s="439"/>
      <c r="AW1233" s="439"/>
      <c r="AX1233" s="439"/>
      <c r="AY1233" s="439"/>
      <c r="AZ1233" s="439"/>
      <c r="BA1233" s="439"/>
      <c r="BB1233" s="439"/>
      <c r="BC1233" s="439"/>
      <c r="BD1233" s="439"/>
      <c r="BE1233" s="439"/>
      <c r="BF1233" s="439"/>
      <c r="BG1233" s="439"/>
      <c r="BH1233" s="492"/>
      <c r="BI1233" s="439"/>
      <c r="BJ1233" s="439"/>
      <c r="BK1233" s="439"/>
      <c r="BL1233" s="439"/>
      <c r="BM1233" s="439"/>
      <c r="BN1233" s="439"/>
      <c r="BO1233" s="439"/>
      <c r="BP1233" s="492"/>
      <c r="BQ1233" s="439"/>
      <c r="BR1233" s="439"/>
      <c r="BS1233" s="439"/>
      <c r="BT1233" s="439"/>
      <c r="BU1233" s="439"/>
      <c r="BV1233" s="439"/>
      <c r="BW1233" s="439"/>
      <c r="BX1233" s="468"/>
      <c r="BY1233" s="469"/>
      <c r="BZ1233" s="469"/>
      <c r="CA1233" s="469"/>
      <c r="CB1233" s="469"/>
      <c r="CC1233" s="469"/>
      <c r="CD1233" s="469"/>
      <c r="CE1233" s="469"/>
      <c r="CF1233" s="469"/>
      <c r="CG1233" s="469"/>
      <c r="CH1233" s="469"/>
      <c r="CI1233" s="469"/>
      <c r="CJ1233" s="469"/>
    </row>
    <row r="1234" spans="4:88" ht="14.25" customHeight="1" x14ac:dyDescent="0.35">
      <c r="D1234" s="424" t="s">
        <v>562</v>
      </c>
      <c r="E1234" s="425"/>
      <c r="F1234" s="425"/>
      <c r="G1234" s="425"/>
      <c r="H1234" s="425"/>
      <c r="I1234" s="425"/>
      <c r="J1234" s="425"/>
      <c r="K1234" s="425"/>
      <c r="L1234" s="425"/>
      <c r="M1234" s="425"/>
      <c r="N1234" s="425"/>
      <c r="O1234" s="425"/>
      <c r="P1234" s="425"/>
      <c r="Q1234" s="425"/>
      <c r="R1234" s="425"/>
      <c r="S1234" s="425"/>
      <c r="T1234" s="425"/>
      <c r="U1234" s="425"/>
      <c r="V1234" s="425"/>
      <c r="W1234" s="425"/>
      <c r="X1234" s="425"/>
      <c r="Y1234" s="426"/>
      <c r="Z1234" s="487" t="s">
        <v>1031</v>
      </c>
      <c r="AA1234" s="488"/>
      <c r="AB1234" s="488"/>
      <c r="AC1234" s="488"/>
      <c r="AD1234" s="488"/>
      <c r="AE1234" s="488"/>
      <c r="AF1234" s="488"/>
      <c r="AG1234" s="488"/>
      <c r="AH1234" s="488"/>
      <c r="AI1234" s="488"/>
      <c r="AJ1234" s="489"/>
      <c r="AK1234" s="424" t="s">
        <v>1031</v>
      </c>
      <c r="AL1234" s="425"/>
      <c r="AM1234" s="425"/>
      <c r="AN1234" s="425"/>
      <c r="AO1234" s="425"/>
      <c r="AP1234" s="425"/>
      <c r="AR1234" s="439"/>
      <c r="AS1234" s="439"/>
      <c r="AT1234" s="439"/>
      <c r="AU1234" s="439"/>
      <c r="AV1234" s="439"/>
      <c r="AW1234" s="439"/>
      <c r="AX1234" s="439"/>
      <c r="AY1234" s="439"/>
      <c r="AZ1234" s="439"/>
      <c r="BA1234" s="439"/>
      <c r="BB1234" s="439"/>
      <c r="BC1234" s="439"/>
      <c r="BD1234" s="439"/>
      <c r="BE1234" s="439"/>
      <c r="BF1234" s="439"/>
      <c r="BG1234" s="439"/>
      <c r="BH1234" s="492"/>
      <c r="BI1234" s="439"/>
      <c r="BJ1234" s="439"/>
      <c r="BK1234" s="439"/>
      <c r="BL1234" s="439"/>
      <c r="BM1234" s="439"/>
      <c r="BN1234" s="439"/>
      <c r="BO1234" s="439"/>
      <c r="BP1234" s="492"/>
      <c r="BQ1234" s="439"/>
      <c r="BR1234" s="439"/>
      <c r="BS1234" s="439"/>
      <c r="BT1234" s="439"/>
      <c r="BU1234" s="439"/>
      <c r="BV1234" s="439"/>
      <c r="BW1234" s="439"/>
      <c r="BX1234" s="468"/>
      <c r="BY1234" s="469"/>
      <c r="BZ1234" s="469"/>
      <c r="CA1234" s="469"/>
      <c r="CB1234" s="469"/>
      <c r="CC1234" s="469"/>
      <c r="CD1234" s="469"/>
      <c r="CE1234" s="469"/>
      <c r="CF1234" s="469"/>
      <c r="CG1234" s="469"/>
      <c r="CH1234" s="469"/>
      <c r="CI1234" s="469"/>
      <c r="CJ1234" s="469"/>
    </row>
    <row r="1235" spans="4:88" ht="14.25" customHeight="1" x14ac:dyDescent="0.35">
      <c r="D1235" s="424" t="s">
        <v>493</v>
      </c>
      <c r="E1235" s="425"/>
      <c r="F1235" s="425"/>
      <c r="G1235" s="425"/>
      <c r="H1235" s="425"/>
      <c r="I1235" s="425"/>
      <c r="J1235" s="425"/>
      <c r="K1235" s="425"/>
      <c r="L1235" s="425"/>
      <c r="M1235" s="425"/>
      <c r="N1235" s="425"/>
      <c r="O1235" s="425"/>
      <c r="P1235" s="425"/>
      <c r="Q1235" s="425"/>
      <c r="R1235" s="425"/>
      <c r="S1235" s="425"/>
      <c r="T1235" s="425"/>
      <c r="U1235" s="425"/>
      <c r="V1235" s="425"/>
      <c r="W1235" s="425"/>
      <c r="X1235" s="425"/>
      <c r="Y1235" s="426"/>
      <c r="Z1235" s="487" t="s">
        <v>1031</v>
      </c>
      <c r="AA1235" s="488"/>
      <c r="AB1235" s="488"/>
      <c r="AC1235" s="488"/>
      <c r="AD1235" s="488"/>
      <c r="AE1235" s="488"/>
      <c r="AF1235" s="488"/>
      <c r="AG1235" s="488"/>
      <c r="AH1235" s="488"/>
      <c r="AI1235" s="488"/>
      <c r="AJ1235" s="489"/>
      <c r="AK1235" s="424">
        <f>SUM(AK1224:AK1234)</f>
        <v>3324.5419999999999</v>
      </c>
      <c r="AL1235" s="425"/>
      <c r="AM1235" s="425"/>
      <c r="AN1235" s="425"/>
      <c r="AO1235" s="425"/>
      <c r="AP1235" s="425"/>
      <c r="AQ1235" s="2"/>
      <c r="AR1235" s="439"/>
      <c r="AS1235" s="439"/>
      <c r="AT1235" s="439"/>
      <c r="AU1235" s="439"/>
      <c r="AV1235" s="439"/>
      <c r="AW1235" s="439"/>
      <c r="AX1235" s="439"/>
      <c r="AY1235" s="439"/>
      <c r="AZ1235" s="439"/>
      <c r="BA1235" s="439"/>
      <c r="BB1235" s="439"/>
      <c r="BC1235" s="439"/>
      <c r="BD1235" s="439"/>
      <c r="BE1235" s="439"/>
      <c r="BF1235" s="439"/>
      <c r="BG1235" s="439"/>
      <c r="BH1235" s="492"/>
      <c r="BI1235" s="439"/>
      <c r="BJ1235" s="439"/>
      <c r="BK1235" s="439"/>
      <c r="BL1235" s="439"/>
      <c r="BM1235" s="439"/>
      <c r="BN1235" s="439"/>
      <c r="BO1235" s="439"/>
      <c r="BP1235" s="492"/>
      <c r="BQ1235" s="439"/>
      <c r="BR1235" s="439"/>
      <c r="BS1235" s="439"/>
      <c r="BT1235" s="439"/>
      <c r="BU1235" s="439"/>
      <c r="BV1235" s="439"/>
      <c r="BW1235" s="439"/>
      <c r="BX1235" s="468"/>
      <c r="BY1235" s="469"/>
      <c r="BZ1235" s="469"/>
      <c r="CA1235" s="469"/>
      <c r="CB1235" s="469"/>
      <c r="CC1235" s="469"/>
      <c r="CD1235" s="469"/>
      <c r="CE1235" s="469"/>
      <c r="CF1235" s="469"/>
      <c r="CG1235" s="469"/>
      <c r="CH1235" s="469"/>
      <c r="CI1235" s="469"/>
      <c r="CJ1235" s="469"/>
    </row>
    <row r="1236" spans="4:88" ht="14.25" customHeight="1" x14ac:dyDescent="0.35">
      <c r="D1236" s="431" t="s">
        <v>465</v>
      </c>
      <c r="E1236" s="432"/>
      <c r="F1236" s="432"/>
      <c r="G1236" s="432"/>
      <c r="H1236" s="432"/>
      <c r="I1236" s="432"/>
      <c r="J1236" s="432"/>
      <c r="K1236" s="432"/>
      <c r="L1236" s="432"/>
      <c r="M1236" s="432"/>
      <c r="N1236" s="432"/>
      <c r="O1236" s="432"/>
      <c r="P1236" s="432"/>
      <c r="Q1236" s="432"/>
      <c r="R1236" s="432"/>
      <c r="S1236" s="432"/>
      <c r="T1236" s="432"/>
      <c r="U1236" s="432"/>
      <c r="V1236" s="432"/>
      <c r="W1236" s="432"/>
      <c r="X1236" s="432"/>
      <c r="Y1236" s="433"/>
      <c r="Z1236" s="570">
        <f>SUM(Z1224:AJ1235)</f>
        <v>29535</v>
      </c>
      <c r="AA1236" s="571"/>
      <c r="AB1236" s="571"/>
      <c r="AC1236" s="571"/>
      <c r="AD1236" s="571"/>
      <c r="AE1236" s="571"/>
      <c r="AF1236" s="571"/>
      <c r="AG1236" s="571"/>
      <c r="AH1236" s="571"/>
      <c r="AI1236" s="571"/>
      <c r="AJ1236" s="572"/>
      <c r="AK1236" s="569">
        <f>SUM(AK1224:AP1235)</f>
        <v>6649.0839999999998</v>
      </c>
      <c r="AL1236" s="432"/>
      <c r="AM1236" s="432"/>
      <c r="AN1236" s="432"/>
      <c r="AO1236" s="432"/>
      <c r="AP1236" s="432"/>
      <c r="AQ1236" s="2"/>
      <c r="AR1236" s="439"/>
      <c r="AS1236" s="439"/>
      <c r="AT1236" s="439"/>
      <c r="AU1236" s="439"/>
      <c r="AV1236" s="439"/>
      <c r="AW1236" s="439"/>
      <c r="AX1236" s="439"/>
      <c r="AY1236" s="439"/>
      <c r="AZ1236" s="439"/>
      <c r="BA1236" s="439"/>
      <c r="BB1236" s="439"/>
      <c r="BC1236" s="439"/>
      <c r="BD1236" s="439"/>
      <c r="BE1236" s="439"/>
      <c r="BF1236" s="439"/>
      <c r="BG1236" s="439"/>
      <c r="BH1236" s="492"/>
      <c r="BI1236" s="439"/>
      <c r="BJ1236" s="439"/>
      <c r="BK1236" s="439"/>
      <c r="BL1236" s="439"/>
      <c r="BM1236" s="439"/>
      <c r="BN1236" s="439"/>
      <c r="BO1236" s="439"/>
      <c r="BP1236" s="492"/>
      <c r="BQ1236" s="439"/>
      <c r="BR1236" s="439"/>
      <c r="BS1236" s="439"/>
      <c r="BT1236" s="439"/>
      <c r="BU1236" s="439"/>
      <c r="BV1236" s="439"/>
      <c r="BW1236" s="439"/>
      <c r="BX1236" s="468"/>
      <c r="BY1236" s="469"/>
      <c r="BZ1236" s="469"/>
      <c r="CA1236" s="469"/>
      <c r="CB1236" s="469"/>
      <c r="CC1236" s="469"/>
      <c r="CD1236" s="469"/>
      <c r="CE1236" s="469"/>
      <c r="CF1236" s="469"/>
      <c r="CG1236" s="469"/>
      <c r="CH1236" s="469"/>
      <c r="CI1236" s="469"/>
      <c r="CJ1236" s="469"/>
    </row>
    <row r="1237" spans="4:88" ht="14.25" customHeight="1" x14ac:dyDescent="0.35">
      <c r="D1237" s="95" t="s">
        <v>563</v>
      </c>
      <c r="E1237" s="95"/>
      <c r="F1237" s="95"/>
      <c r="G1237" s="95"/>
      <c r="H1237" s="95"/>
      <c r="I1237" s="95"/>
      <c r="J1237" s="95"/>
      <c r="K1237" s="95"/>
      <c r="L1237" s="95"/>
      <c r="M1237" s="95"/>
      <c r="N1237" s="95"/>
      <c r="O1237" s="95"/>
      <c r="P1237" s="95"/>
      <c r="Q1237" s="95"/>
      <c r="R1237" s="95"/>
      <c r="S1237" s="95"/>
      <c r="T1237" s="95"/>
      <c r="U1237" s="95"/>
      <c r="V1237" s="95"/>
      <c r="W1237" s="95"/>
      <c r="X1237" s="95"/>
      <c r="Y1237" s="95"/>
      <c r="Z1237" s="95"/>
      <c r="AA1237" s="95"/>
      <c r="AB1237" s="95"/>
      <c r="AC1237" s="95"/>
      <c r="AD1237" s="95"/>
      <c r="AE1237" s="95"/>
      <c r="AF1237" s="95"/>
      <c r="AG1237" s="95"/>
      <c r="AH1237" s="95"/>
      <c r="AI1237" s="95"/>
      <c r="AJ1237" s="95"/>
      <c r="AK1237" s="95"/>
      <c r="AL1237" s="95"/>
      <c r="AM1237" s="95"/>
      <c r="AN1237" s="95"/>
      <c r="AO1237" s="95"/>
      <c r="AP1237" s="95"/>
      <c r="AQ1237" s="2"/>
      <c r="AR1237" s="529" t="s">
        <v>563</v>
      </c>
      <c r="AS1237" s="529"/>
      <c r="AT1237" s="529"/>
      <c r="AU1237" s="529"/>
      <c r="AV1237" s="529"/>
      <c r="AW1237" s="529"/>
      <c r="AX1237" s="529"/>
      <c r="AY1237" s="529"/>
      <c r="AZ1237" s="529"/>
      <c r="BA1237" s="529"/>
      <c r="BB1237" s="529"/>
      <c r="BC1237" s="529"/>
      <c r="BD1237" s="529"/>
      <c r="BE1237" s="529"/>
      <c r="BF1237" s="529"/>
      <c r="BG1237" s="529"/>
      <c r="BH1237" s="529"/>
      <c r="BI1237" s="529"/>
      <c r="BJ1237" s="529"/>
      <c r="BK1237" s="529"/>
      <c r="BL1237" s="529"/>
      <c r="BM1237" s="529"/>
      <c r="BN1237" s="529"/>
      <c r="BO1237" s="529"/>
      <c r="BP1237" s="529"/>
      <c r="BQ1237" s="529"/>
      <c r="BR1237" s="529"/>
      <c r="BS1237" s="529"/>
      <c r="BT1237" s="529"/>
      <c r="BU1237" s="529"/>
      <c r="BV1237" s="529"/>
      <c r="BW1237" s="529"/>
      <c r="BX1237" s="529"/>
      <c r="BY1237" s="529"/>
      <c r="BZ1237" s="529"/>
      <c r="CA1237" s="529"/>
      <c r="CB1237" s="529"/>
      <c r="CC1237" s="529"/>
      <c r="CD1237" s="529"/>
      <c r="CE1237" s="529"/>
      <c r="CF1237" s="529"/>
      <c r="CG1237" s="529"/>
      <c r="CH1237" s="529"/>
      <c r="CI1237" s="529"/>
      <c r="CJ1237" s="529"/>
    </row>
    <row r="1238" spans="4:88" ht="14.25" customHeight="1" x14ac:dyDescent="0.35"/>
    <row r="1239" spans="4:88" ht="14.25" customHeight="1" x14ac:dyDescent="0.35">
      <c r="D1239" s="125" t="s">
        <v>564</v>
      </c>
      <c r="E1239" s="125"/>
      <c r="F1239" s="125"/>
      <c r="G1239" s="125"/>
      <c r="H1239" s="125"/>
      <c r="I1239" s="125"/>
      <c r="J1239" s="125"/>
      <c r="K1239" s="125"/>
      <c r="L1239" s="125"/>
      <c r="M1239" s="125"/>
      <c r="N1239" s="125"/>
      <c r="O1239" s="125"/>
      <c r="P1239" s="125"/>
      <c r="Q1239" s="125"/>
      <c r="R1239" s="125"/>
      <c r="S1239" s="125"/>
      <c r="T1239" s="125"/>
      <c r="U1239" s="125"/>
      <c r="V1239" s="125"/>
      <c r="W1239" s="125"/>
      <c r="X1239" s="125"/>
      <c r="Y1239" s="125"/>
      <c r="Z1239" s="125"/>
      <c r="AA1239" s="125"/>
      <c r="AB1239" s="125"/>
      <c r="AC1239" s="125"/>
      <c r="AD1239" s="125"/>
      <c r="AE1239" s="125"/>
      <c r="AF1239" s="125"/>
      <c r="AG1239" s="125"/>
      <c r="AH1239" s="125"/>
      <c r="AI1239" s="125"/>
      <c r="AJ1239" s="125"/>
      <c r="AK1239" s="125"/>
      <c r="AL1239" s="90"/>
      <c r="AM1239" s="90"/>
      <c r="AN1239" s="90"/>
      <c r="AO1239" s="90"/>
      <c r="AP1239" s="90"/>
      <c r="AQ1239" s="90"/>
      <c r="AR1239" s="90"/>
      <c r="AS1239" s="90"/>
      <c r="AT1239" s="90"/>
      <c r="AU1239" s="90"/>
      <c r="AV1239" s="90"/>
      <c r="AW1239" s="90"/>
      <c r="AX1239" s="90"/>
      <c r="AY1239" s="90"/>
      <c r="AZ1239" s="90"/>
      <c r="BA1239" s="90"/>
      <c r="BB1239" s="90"/>
      <c r="BC1239" s="90"/>
      <c r="BD1239" s="90"/>
      <c r="BE1239" s="90"/>
      <c r="BF1239" s="90"/>
      <c r="BG1239" s="90"/>
      <c r="BH1239" s="90"/>
      <c r="BI1239" s="90"/>
      <c r="BJ1239" s="90"/>
      <c r="BK1239" s="90"/>
      <c r="BL1239" s="90"/>
      <c r="BM1239" s="90"/>
      <c r="BN1239" s="90"/>
      <c r="BO1239" s="90"/>
      <c r="BP1239" s="90"/>
      <c r="BQ1239" s="90"/>
      <c r="BR1239" s="90"/>
      <c r="BS1239" s="90"/>
      <c r="BT1239" s="90"/>
      <c r="BU1239" s="90"/>
      <c r="BV1239" s="90"/>
      <c r="BW1239" s="90"/>
      <c r="BX1239" s="90"/>
      <c r="BY1239" s="90"/>
      <c r="BZ1239" s="90"/>
      <c r="CA1239" s="90"/>
      <c r="CB1239" s="90"/>
      <c r="CC1239" s="90"/>
      <c r="CD1239" s="90"/>
      <c r="CE1239" s="90"/>
      <c r="CF1239" s="90"/>
      <c r="CG1239" s="90"/>
      <c r="CH1239" s="90"/>
      <c r="CI1239" s="90"/>
      <c r="CJ1239" s="90"/>
    </row>
    <row r="1240" spans="4:88" ht="14.25" customHeight="1" x14ac:dyDescent="0.35">
      <c r="D1240" s="93"/>
      <c r="E1240" s="93"/>
      <c r="F1240" s="93"/>
      <c r="G1240" s="93"/>
      <c r="H1240" s="93"/>
      <c r="I1240" s="93"/>
      <c r="J1240" s="93"/>
      <c r="K1240" s="93"/>
      <c r="L1240" s="93"/>
      <c r="M1240" s="93"/>
      <c r="N1240" s="93"/>
      <c r="O1240" s="93"/>
      <c r="P1240" s="93"/>
      <c r="Q1240" s="93"/>
      <c r="R1240" s="93"/>
      <c r="S1240" s="93"/>
      <c r="T1240" s="93"/>
      <c r="U1240" s="93"/>
      <c r="V1240" s="93"/>
      <c r="W1240" s="93"/>
      <c r="X1240" s="93"/>
      <c r="Y1240" s="93"/>
      <c r="Z1240" s="93"/>
      <c r="AA1240" s="93"/>
      <c r="AB1240" s="93"/>
      <c r="AC1240" s="93"/>
      <c r="AD1240" s="93"/>
      <c r="AE1240" s="93"/>
      <c r="AF1240" s="93"/>
      <c r="AG1240" s="93"/>
      <c r="AH1240" s="93"/>
      <c r="AI1240" s="93"/>
      <c r="AJ1240" s="93"/>
      <c r="AK1240" s="93"/>
      <c r="AL1240" s="93"/>
      <c r="AM1240" s="93"/>
      <c r="AN1240" s="93"/>
      <c r="AO1240" s="93"/>
      <c r="AP1240" s="93"/>
      <c r="AQ1240" s="93"/>
      <c r="AR1240" s="93"/>
      <c r="AS1240" s="93"/>
      <c r="AT1240" s="93"/>
      <c r="AU1240" s="93"/>
      <c r="AV1240" s="93"/>
      <c r="AW1240" s="93"/>
      <c r="AX1240" s="93"/>
      <c r="AY1240" s="93"/>
      <c r="AZ1240" s="93"/>
      <c r="BA1240" s="93"/>
      <c r="BB1240" s="93"/>
      <c r="BC1240" s="93"/>
      <c r="BD1240" s="93"/>
      <c r="BE1240" s="93"/>
      <c r="BF1240" s="93"/>
      <c r="BG1240" s="93"/>
      <c r="BH1240" s="93"/>
      <c r="BI1240" s="93"/>
      <c r="BJ1240" s="93"/>
      <c r="BK1240" s="93"/>
      <c r="BL1240" s="93"/>
      <c r="BM1240" s="93"/>
      <c r="BN1240" s="93"/>
      <c r="BO1240" s="93"/>
      <c r="BP1240" s="93"/>
      <c r="BQ1240" s="93"/>
      <c r="BR1240" s="93"/>
      <c r="BS1240" s="93"/>
      <c r="BT1240" s="93"/>
      <c r="BU1240" s="93"/>
      <c r="BV1240" s="93"/>
      <c r="BW1240" s="93"/>
      <c r="BX1240" s="93"/>
      <c r="BY1240" s="93"/>
      <c r="BZ1240" s="93"/>
      <c r="CA1240" s="93"/>
      <c r="CB1240" s="93"/>
      <c r="CC1240" s="93"/>
      <c r="CD1240" s="93"/>
      <c r="CE1240" s="93"/>
      <c r="CF1240" s="93"/>
      <c r="CG1240" s="93"/>
      <c r="CH1240" s="93"/>
      <c r="CI1240" s="93"/>
      <c r="CJ1240" s="93"/>
    </row>
    <row r="1241" spans="4:88" ht="14.25" customHeight="1" x14ac:dyDescent="0.35">
      <c r="D1241" s="284" t="s">
        <v>565</v>
      </c>
      <c r="E1241" s="285"/>
      <c r="F1241" s="285"/>
      <c r="G1241" s="285"/>
      <c r="H1241" s="285"/>
      <c r="I1241" s="285"/>
      <c r="J1241" s="285"/>
      <c r="K1241" s="285"/>
      <c r="L1241" s="285"/>
      <c r="M1241" s="285"/>
      <c r="N1241" s="285"/>
      <c r="O1241" s="285"/>
      <c r="P1241" s="285"/>
      <c r="Q1241" s="285"/>
      <c r="R1241" s="285"/>
      <c r="S1241" s="285"/>
      <c r="T1241" s="285"/>
      <c r="U1241" s="285"/>
      <c r="V1241" s="285"/>
      <c r="W1241" s="285"/>
      <c r="X1241" s="285"/>
      <c r="Y1241" s="285"/>
      <c r="Z1241" s="285"/>
      <c r="AA1241" s="285"/>
      <c r="AB1241" s="285"/>
      <c r="AC1241" s="285"/>
      <c r="AD1241" s="285"/>
      <c r="AE1241" s="285"/>
      <c r="AF1241" s="285"/>
      <c r="AG1241" s="285"/>
      <c r="AH1241" s="285"/>
      <c r="AI1241" s="285"/>
      <c r="AJ1241" s="285"/>
      <c r="AK1241" s="285"/>
      <c r="AL1241" s="285"/>
      <c r="AM1241" s="285"/>
      <c r="AN1241" s="286"/>
      <c r="AO1241" s="313" t="s">
        <v>566</v>
      </c>
      <c r="AP1241" s="314"/>
      <c r="AQ1241" s="314"/>
      <c r="AR1241" s="314"/>
      <c r="AS1241" s="314"/>
      <c r="AT1241" s="314"/>
      <c r="AU1241" s="314"/>
      <c r="AV1241" s="314"/>
      <c r="AW1241" s="314"/>
      <c r="AX1241" s="314"/>
      <c r="AY1241" s="314"/>
      <c r="AZ1241" s="314"/>
      <c r="BA1241" s="314"/>
      <c r="BB1241" s="314"/>
      <c r="BC1241" s="314"/>
      <c r="BD1241" s="314"/>
      <c r="BE1241" s="314"/>
      <c r="BF1241" s="314"/>
      <c r="BG1241" s="314"/>
      <c r="BH1241" s="314"/>
      <c r="BI1241" s="314"/>
      <c r="BJ1241" s="314"/>
      <c r="BK1241" s="314"/>
      <c r="BL1241" s="314"/>
      <c r="BM1241" s="314"/>
      <c r="BN1241" s="314"/>
      <c r="BO1241" s="314"/>
      <c r="BP1241" s="314"/>
      <c r="BQ1241" s="314"/>
      <c r="BR1241" s="314"/>
      <c r="BS1241" s="314"/>
      <c r="BT1241" s="314"/>
      <c r="BU1241" s="314"/>
      <c r="BV1241" s="314"/>
      <c r="BW1241" s="314"/>
      <c r="BX1241" s="314"/>
      <c r="BY1241" s="314"/>
      <c r="BZ1241" s="314"/>
      <c r="CA1241" s="314"/>
      <c r="CB1241" s="314"/>
      <c r="CC1241" s="314"/>
      <c r="CD1241" s="314"/>
      <c r="CE1241" s="314"/>
      <c r="CF1241" s="314"/>
      <c r="CG1241" s="314"/>
      <c r="CH1241" s="314"/>
      <c r="CI1241" s="314"/>
      <c r="CJ1241" s="315"/>
    </row>
    <row r="1242" spans="4:88" ht="14.25" customHeight="1" x14ac:dyDescent="0.35">
      <c r="D1242" s="287"/>
      <c r="E1242" s="288"/>
      <c r="F1242" s="288"/>
      <c r="G1242" s="288"/>
      <c r="H1242" s="288"/>
      <c r="I1242" s="288"/>
      <c r="J1242" s="288"/>
      <c r="K1242" s="288"/>
      <c r="L1242" s="288"/>
      <c r="M1242" s="288"/>
      <c r="N1242" s="288"/>
      <c r="O1242" s="288"/>
      <c r="P1242" s="288"/>
      <c r="Q1242" s="288"/>
      <c r="R1242" s="288"/>
      <c r="S1242" s="288"/>
      <c r="T1242" s="288"/>
      <c r="U1242" s="288"/>
      <c r="V1242" s="288"/>
      <c r="W1242" s="288"/>
      <c r="X1242" s="288"/>
      <c r="Y1242" s="288"/>
      <c r="Z1242" s="288"/>
      <c r="AA1242" s="288"/>
      <c r="AB1242" s="288"/>
      <c r="AC1242" s="288"/>
      <c r="AD1242" s="288"/>
      <c r="AE1242" s="288"/>
      <c r="AF1242" s="288"/>
      <c r="AG1242" s="288"/>
      <c r="AH1242" s="288"/>
      <c r="AI1242" s="288"/>
      <c r="AJ1242" s="288"/>
      <c r="AK1242" s="288"/>
      <c r="AL1242" s="288"/>
      <c r="AM1242" s="288"/>
      <c r="AN1242" s="289"/>
      <c r="AO1242" s="313" t="s">
        <v>567</v>
      </c>
      <c r="AP1242" s="314"/>
      <c r="AQ1242" s="314"/>
      <c r="AR1242" s="314"/>
      <c r="AS1242" s="314"/>
      <c r="AT1242" s="314"/>
      <c r="AU1242" s="314"/>
      <c r="AV1242" s="314"/>
      <c r="AW1242" s="314"/>
      <c r="AX1242" s="314"/>
      <c r="AY1242" s="314"/>
      <c r="AZ1242" s="314"/>
      <c r="BA1242" s="314"/>
      <c r="BB1242" s="314"/>
      <c r="BC1242" s="314"/>
      <c r="BD1242" s="314"/>
      <c r="BE1242" s="315"/>
      <c r="BF1242" s="476" t="s">
        <v>568</v>
      </c>
      <c r="BG1242" s="476"/>
      <c r="BH1242" s="476"/>
      <c r="BI1242" s="476"/>
      <c r="BJ1242" s="476"/>
      <c r="BK1242" s="476"/>
      <c r="BL1242" s="476"/>
      <c r="BM1242" s="476"/>
      <c r="BN1242" s="476"/>
      <c r="BO1242" s="476"/>
      <c r="BP1242" s="476"/>
      <c r="BQ1242" s="476"/>
      <c r="BR1242" s="476"/>
      <c r="BS1242" s="476"/>
      <c r="BT1242" s="476"/>
      <c r="BU1242" s="476"/>
      <c r="BV1242" s="476"/>
      <c r="BW1242" s="476"/>
      <c r="BX1242" s="476"/>
      <c r="BY1242" s="476"/>
      <c r="BZ1242" s="476"/>
      <c r="CA1242" s="476" t="s">
        <v>465</v>
      </c>
      <c r="CB1242" s="476"/>
      <c r="CC1242" s="476"/>
      <c r="CD1242" s="476"/>
      <c r="CE1242" s="476"/>
      <c r="CF1242" s="476"/>
      <c r="CG1242" s="476"/>
      <c r="CH1242" s="476"/>
      <c r="CI1242" s="476"/>
      <c r="CJ1242" s="476"/>
    </row>
    <row r="1243" spans="4:88" ht="14.25" customHeight="1" x14ac:dyDescent="0.35">
      <c r="D1243" s="428" t="s">
        <v>1145</v>
      </c>
      <c r="E1243" s="429"/>
      <c r="F1243" s="429"/>
      <c r="G1243" s="429"/>
      <c r="H1243" s="429"/>
      <c r="I1243" s="429"/>
      <c r="J1243" s="429"/>
      <c r="K1243" s="429"/>
      <c r="L1243" s="429"/>
      <c r="M1243" s="429"/>
      <c r="N1243" s="429"/>
      <c r="O1243" s="429"/>
      <c r="P1243" s="429"/>
      <c r="Q1243" s="429"/>
      <c r="R1243" s="429"/>
      <c r="S1243" s="429"/>
      <c r="T1243" s="429"/>
      <c r="U1243" s="429"/>
      <c r="V1243" s="429"/>
      <c r="W1243" s="429"/>
      <c r="X1243" s="429"/>
      <c r="Y1243" s="429"/>
      <c r="Z1243" s="429"/>
      <c r="AA1243" s="429"/>
      <c r="AB1243" s="429"/>
      <c r="AC1243" s="429"/>
      <c r="AD1243" s="429"/>
      <c r="AE1243" s="429"/>
      <c r="AF1243" s="429"/>
      <c r="AG1243" s="429"/>
      <c r="AH1243" s="429"/>
      <c r="AI1243" s="429"/>
      <c r="AJ1243" s="429"/>
      <c r="AK1243" s="429"/>
      <c r="AL1243" s="429"/>
      <c r="AM1243" s="429"/>
      <c r="AN1243" s="430"/>
      <c r="AO1243" s="277" t="s">
        <v>976</v>
      </c>
      <c r="AP1243" s="291"/>
      <c r="AQ1243" s="291"/>
      <c r="AR1243" s="291"/>
      <c r="AS1243" s="291"/>
      <c r="AT1243" s="291"/>
      <c r="AU1243" s="291"/>
      <c r="AV1243" s="291"/>
      <c r="AW1243" s="291"/>
      <c r="AX1243" s="291"/>
      <c r="AY1243" s="291"/>
      <c r="AZ1243" s="291"/>
      <c r="BA1243" s="291"/>
      <c r="BB1243" s="291"/>
      <c r="BC1243" s="291"/>
      <c r="BD1243" s="291"/>
      <c r="BE1243" s="295"/>
      <c r="BF1243" s="472"/>
      <c r="BG1243" s="435"/>
      <c r="BH1243" s="435"/>
      <c r="BI1243" s="435"/>
      <c r="BJ1243" s="435"/>
      <c r="BK1243" s="435"/>
      <c r="BL1243" s="435"/>
      <c r="BM1243" s="435"/>
      <c r="BN1243" s="435"/>
      <c r="BO1243" s="435"/>
      <c r="BP1243" s="435"/>
      <c r="BQ1243" s="435"/>
      <c r="BR1243" s="435"/>
      <c r="BS1243" s="435"/>
      <c r="BT1243" s="435"/>
      <c r="BU1243" s="435"/>
      <c r="BV1243" s="435"/>
      <c r="BW1243" s="435"/>
      <c r="BX1243" s="435"/>
      <c r="BY1243" s="435"/>
      <c r="BZ1243" s="589"/>
      <c r="CA1243" s="472">
        <v>31</v>
      </c>
      <c r="CB1243" s="435"/>
      <c r="CC1243" s="435"/>
      <c r="CD1243" s="435"/>
      <c r="CE1243" s="435"/>
      <c r="CF1243" s="435"/>
      <c r="CG1243" s="435"/>
      <c r="CH1243" s="435"/>
      <c r="CI1243" s="435"/>
      <c r="CJ1243" s="589"/>
    </row>
    <row r="1244" spans="4:88" ht="18.75" customHeight="1" x14ac:dyDescent="0.35">
      <c r="D1244" s="428" t="s">
        <v>1146</v>
      </c>
      <c r="E1244" s="429"/>
      <c r="F1244" s="429"/>
      <c r="G1244" s="429"/>
      <c r="H1244" s="429"/>
      <c r="I1244" s="429"/>
      <c r="J1244" s="429"/>
      <c r="K1244" s="429"/>
      <c r="L1244" s="429"/>
      <c r="M1244" s="429"/>
      <c r="N1244" s="429"/>
      <c r="O1244" s="429"/>
      <c r="P1244" s="429"/>
      <c r="Q1244" s="429"/>
      <c r="R1244" s="429"/>
      <c r="S1244" s="429"/>
      <c r="T1244" s="429"/>
      <c r="U1244" s="429"/>
      <c r="V1244" s="429"/>
      <c r="W1244" s="429"/>
      <c r="X1244" s="429"/>
      <c r="Y1244" s="429"/>
      <c r="Z1244" s="429"/>
      <c r="AA1244" s="429"/>
      <c r="AB1244" s="429"/>
      <c r="AC1244" s="429"/>
      <c r="AD1244" s="429"/>
      <c r="AE1244" s="429"/>
      <c r="AF1244" s="429"/>
      <c r="AG1244" s="429"/>
      <c r="AH1244" s="429"/>
      <c r="AI1244" s="429"/>
      <c r="AJ1244" s="429"/>
      <c r="AK1244" s="429"/>
      <c r="AL1244" s="429"/>
      <c r="AM1244" s="429"/>
      <c r="AN1244" s="430"/>
      <c r="AO1244" s="277" t="s">
        <v>976</v>
      </c>
      <c r="AP1244" s="291"/>
      <c r="AQ1244" s="291"/>
      <c r="AR1244" s="291"/>
      <c r="AS1244" s="291"/>
      <c r="AT1244" s="291"/>
      <c r="AU1244" s="291"/>
      <c r="AV1244" s="291"/>
      <c r="AW1244" s="291"/>
      <c r="AX1244" s="291"/>
      <c r="AY1244" s="291"/>
      <c r="AZ1244" s="291"/>
      <c r="BA1244" s="291"/>
      <c r="BB1244" s="291"/>
      <c r="BC1244" s="291"/>
      <c r="BD1244" s="291"/>
      <c r="BE1244" s="295"/>
      <c r="BF1244" s="472"/>
      <c r="BG1244" s="435"/>
      <c r="BH1244" s="435"/>
      <c r="BI1244" s="435"/>
      <c r="BJ1244" s="435"/>
      <c r="BK1244" s="435"/>
      <c r="BL1244" s="435"/>
      <c r="BM1244" s="435"/>
      <c r="BN1244" s="435"/>
      <c r="BO1244" s="435"/>
      <c r="BP1244" s="435"/>
      <c r="BQ1244" s="435"/>
      <c r="BR1244" s="435"/>
      <c r="BS1244" s="435"/>
      <c r="BT1244" s="435"/>
      <c r="BU1244" s="435"/>
      <c r="BV1244" s="435"/>
      <c r="BW1244" s="435"/>
      <c r="BX1244" s="435"/>
      <c r="BY1244" s="435"/>
      <c r="BZ1244" s="589"/>
      <c r="CA1244" s="472">
        <v>0</v>
      </c>
      <c r="CB1244" s="435"/>
      <c r="CC1244" s="435"/>
      <c r="CD1244" s="435"/>
      <c r="CE1244" s="435"/>
      <c r="CF1244" s="435"/>
      <c r="CG1244" s="435"/>
      <c r="CH1244" s="435"/>
      <c r="CI1244" s="435"/>
      <c r="CJ1244" s="589"/>
    </row>
    <row r="1245" spans="4:88" ht="18.75" customHeight="1" x14ac:dyDescent="0.35">
      <c r="D1245" s="428" t="s">
        <v>1147</v>
      </c>
      <c r="E1245" s="429"/>
      <c r="F1245" s="429"/>
      <c r="G1245" s="429"/>
      <c r="H1245" s="429"/>
      <c r="I1245" s="429"/>
      <c r="J1245" s="429"/>
      <c r="K1245" s="429"/>
      <c r="L1245" s="429"/>
      <c r="M1245" s="429"/>
      <c r="N1245" s="429"/>
      <c r="O1245" s="429"/>
      <c r="P1245" s="429"/>
      <c r="Q1245" s="429"/>
      <c r="R1245" s="429"/>
      <c r="S1245" s="429"/>
      <c r="T1245" s="429"/>
      <c r="U1245" s="429"/>
      <c r="V1245" s="429"/>
      <c r="W1245" s="429"/>
      <c r="X1245" s="429"/>
      <c r="Y1245" s="429"/>
      <c r="Z1245" s="429"/>
      <c r="AA1245" s="429"/>
      <c r="AB1245" s="429"/>
      <c r="AC1245" s="429"/>
      <c r="AD1245" s="429"/>
      <c r="AE1245" s="429"/>
      <c r="AF1245" s="429"/>
      <c r="AG1245" s="429"/>
      <c r="AH1245" s="429"/>
      <c r="AI1245" s="429"/>
      <c r="AJ1245" s="429"/>
      <c r="AK1245" s="429"/>
      <c r="AL1245" s="429"/>
      <c r="AM1245" s="429"/>
      <c r="AN1245" s="430"/>
      <c r="AO1245" s="277" t="s">
        <v>976</v>
      </c>
      <c r="AP1245" s="291"/>
      <c r="AQ1245" s="291"/>
      <c r="AR1245" s="291"/>
      <c r="AS1245" s="291"/>
      <c r="AT1245" s="291"/>
      <c r="AU1245" s="291"/>
      <c r="AV1245" s="291"/>
      <c r="AW1245" s="291"/>
      <c r="AX1245" s="291"/>
      <c r="AY1245" s="291"/>
      <c r="AZ1245" s="291"/>
      <c r="BA1245" s="291"/>
      <c r="BB1245" s="291"/>
      <c r="BC1245" s="291"/>
      <c r="BD1245" s="291"/>
      <c r="BE1245" s="295"/>
      <c r="BF1245" s="472"/>
      <c r="BG1245" s="435"/>
      <c r="BH1245" s="435"/>
      <c r="BI1245" s="435"/>
      <c r="BJ1245" s="435"/>
      <c r="BK1245" s="435"/>
      <c r="BL1245" s="435"/>
      <c r="BM1245" s="435"/>
      <c r="BN1245" s="435"/>
      <c r="BO1245" s="435"/>
      <c r="BP1245" s="435"/>
      <c r="BQ1245" s="435"/>
      <c r="BR1245" s="435"/>
      <c r="BS1245" s="435"/>
      <c r="BT1245" s="435"/>
      <c r="BU1245" s="435"/>
      <c r="BV1245" s="435"/>
      <c r="BW1245" s="435"/>
      <c r="BX1245" s="435"/>
      <c r="BY1245" s="435"/>
      <c r="BZ1245" s="589"/>
      <c r="CA1245" s="472">
        <v>163</v>
      </c>
      <c r="CB1245" s="435"/>
      <c r="CC1245" s="435"/>
      <c r="CD1245" s="435"/>
      <c r="CE1245" s="435"/>
      <c r="CF1245" s="435"/>
      <c r="CG1245" s="435"/>
      <c r="CH1245" s="435"/>
      <c r="CI1245" s="435"/>
      <c r="CJ1245" s="589"/>
    </row>
    <row r="1246" spans="4:88" ht="22.5" customHeight="1" x14ac:dyDescent="0.35">
      <c r="D1246" s="428" t="s">
        <v>1148</v>
      </c>
      <c r="E1246" s="429"/>
      <c r="F1246" s="429"/>
      <c r="G1246" s="429"/>
      <c r="H1246" s="429"/>
      <c r="I1246" s="429"/>
      <c r="J1246" s="429"/>
      <c r="K1246" s="429"/>
      <c r="L1246" s="429"/>
      <c r="M1246" s="429"/>
      <c r="N1246" s="429"/>
      <c r="O1246" s="429"/>
      <c r="P1246" s="429"/>
      <c r="Q1246" s="429"/>
      <c r="R1246" s="429"/>
      <c r="S1246" s="429"/>
      <c r="T1246" s="429"/>
      <c r="U1246" s="429"/>
      <c r="V1246" s="429"/>
      <c r="W1246" s="429"/>
      <c r="X1246" s="429"/>
      <c r="Y1246" s="429"/>
      <c r="Z1246" s="429"/>
      <c r="AA1246" s="429"/>
      <c r="AB1246" s="429"/>
      <c r="AC1246" s="429"/>
      <c r="AD1246" s="429"/>
      <c r="AE1246" s="429"/>
      <c r="AF1246" s="429"/>
      <c r="AG1246" s="429"/>
      <c r="AH1246" s="429"/>
      <c r="AI1246" s="429"/>
      <c r="AJ1246" s="429"/>
      <c r="AK1246" s="429"/>
      <c r="AL1246" s="429"/>
      <c r="AM1246" s="429"/>
      <c r="AN1246" s="430"/>
      <c r="AO1246" s="277" t="s">
        <v>976</v>
      </c>
      <c r="AP1246" s="291"/>
      <c r="AQ1246" s="291"/>
      <c r="AR1246" s="291"/>
      <c r="AS1246" s="291"/>
      <c r="AT1246" s="291"/>
      <c r="AU1246" s="291"/>
      <c r="AV1246" s="291"/>
      <c r="AW1246" s="291"/>
      <c r="AX1246" s="291"/>
      <c r="AY1246" s="291"/>
      <c r="AZ1246" s="291"/>
      <c r="BA1246" s="291"/>
      <c r="BB1246" s="291"/>
      <c r="BC1246" s="291"/>
      <c r="BD1246" s="291"/>
      <c r="BE1246" s="295"/>
      <c r="BF1246" s="472"/>
      <c r="BG1246" s="435"/>
      <c r="BH1246" s="435"/>
      <c r="BI1246" s="435"/>
      <c r="BJ1246" s="435"/>
      <c r="BK1246" s="435"/>
      <c r="BL1246" s="435"/>
      <c r="BM1246" s="435"/>
      <c r="BN1246" s="435"/>
      <c r="BO1246" s="435"/>
      <c r="BP1246" s="435"/>
      <c r="BQ1246" s="435"/>
      <c r="BR1246" s="435"/>
      <c r="BS1246" s="435"/>
      <c r="BT1246" s="435"/>
      <c r="BU1246" s="435"/>
      <c r="BV1246" s="435"/>
      <c r="BW1246" s="435"/>
      <c r="BX1246" s="435"/>
      <c r="BY1246" s="435"/>
      <c r="BZ1246" s="589"/>
      <c r="CA1246" s="472">
        <v>2</v>
      </c>
      <c r="CB1246" s="435"/>
      <c r="CC1246" s="435"/>
      <c r="CD1246" s="435"/>
      <c r="CE1246" s="435"/>
      <c r="CF1246" s="435"/>
      <c r="CG1246" s="435"/>
      <c r="CH1246" s="435"/>
      <c r="CI1246" s="435"/>
      <c r="CJ1246" s="589"/>
    </row>
    <row r="1247" spans="4:88" ht="30.75" customHeight="1" x14ac:dyDescent="0.35">
      <c r="D1247" s="428" t="s">
        <v>1149</v>
      </c>
      <c r="E1247" s="429"/>
      <c r="F1247" s="429"/>
      <c r="G1247" s="429"/>
      <c r="H1247" s="429"/>
      <c r="I1247" s="429"/>
      <c r="J1247" s="429"/>
      <c r="K1247" s="429"/>
      <c r="L1247" s="429"/>
      <c r="M1247" s="429"/>
      <c r="N1247" s="429"/>
      <c r="O1247" s="429"/>
      <c r="P1247" s="429"/>
      <c r="Q1247" s="429"/>
      <c r="R1247" s="429"/>
      <c r="S1247" s="429"/>
      <c r="T1247" s="429"/>
      <c r="U1247" s="429"/>
      <c r="V1247" s="429"/>
      <c r="W1247" s="429"/>
      <c r="X1247" s="429"/>
      <c r="Y1247" s="429"/>
      <c r="Z1247" s="429"/>
      <c r="AA1247" s="429"/>
      <c r="AB1247" s="429"/>
      <c r="AC1247" s="429"/>
      <c r="AD1247" s="429"/>
      <c r="AE1247" s="429"/>
      <c r="AF1247" s="429"/>
      <c r="AG1247" s="429"/>
      <c r="AH1247" s="429"/>
      <c r="AI1247" s="429"/>
      <c r="AJ1247" s="429"/>
      <c r="AK1247" s="429"/>
      <c r="AL1247" s="429"/>
      <c r="AM1247" s="429"/>
      <c r="AN1247" s="430"/>
      <c r="AO1247" s="277" t="s">
        <v>976</v>
      </c>
      <c r="AP1247" s="291"/>
      <c r="AQ1247" s="291"/>
      <c r="AR1247" s="291"/>
      <c r="AS1247" s="291"/>
      <c r="AT1247" s="291"/>
      <c r="AU1247" s="291"/>
      <c r="AV1247" s="291"/>
      <c r="AW1247" s="291"/>
      <c r="AX1247" s="291"/>
      <c r="AY1247" s="291"/>
      <c r="AZ1247" s="291"/>
      <c r="BA1247" s="291"/>
      <c r="BB1247" s="291"/>
      <c r="BC1247" s="291"/>
      <c r="BD1247" s="291"/>
      <c r="BE1247" s="295"/>
      <c r="BF1247" s="472"/>
      <c r="BG1247" s="435"/>
      <c r="BH1247" s="435"/>
      <c r="BI1247" s="435"/>
      <c r="BJ1247" s="435"/>
      <c r="BK1247" s="435"/>
      <c r="BL1247" s="435"/>
      <c r="BM1247" s="435"/>
      <c r="BN1247" s="435"/>
      <c r="BO1247" s="435"/>
      <c r="BP1247" s="435"/>
      <c r="BQ1247" s="435"/>
      <c r="BR1247" s="435"/>
      <c r="BS1247" s="435"/>
      <c r="BT1247" s="435"/>
      <c r="BU1247" s="435"/>
      <c r="BV1247" s="435"/>
      <c r="BW1247" s="435"/>
      <c r="BX1247" s="435"/>
      <c r="BY1247" s="435"/>
      <c r="BZ1247" s="589"/>
      <c r="CA1247" s="472">
        <v>7</v>
      </c>
      <c r="CB1247" s="435"/>
      <c r="CC1247" s="435"/>
      <c r="CD1247" s="435"/>
      <c r="CE1247" s="435"/>
      <c r="CF1247" s="435"/>
      <c r="CG1247" s="435"/>
      <c r="CH1247" s="435"/>
      <c r="CI1247" s="435"/>
      <c r="CJ1247" s="589"/>
    </row>
    <row r="1248" spans="4:88" ht="14.25" customHeight="1" x14ac:dyDescent="0.35">
      <c r="D1248" s="428" t="s">
        <v>1150</v>
      </c>
      <c r="E1248" s="429"/>
      <c r="F1248" s="429"/>
      <c r="G1248" s="429"/>
      <c r="H1248" s="429"/>
      <c r="I1248" s="429"/>
      <c r="J1248" s="429"/>
      <c r="K1248" s="429"/>
      <c r="L1248" s="429"/>
      <c r="M1248" s="429"/>
      <c r="N1248" s="429"/>
      <c r="O1248" s="429"/>
      <c r="P1248" s="429"/>
      <c r="Q1248" s="429"/>
      <c r="R1248" s="429"/>
      <c r="S1248" s="429"/>
      <c r="T1248" s="429"/>
      <c r="U1248" s="429"/>
      <c r="V1248" s="429"/>
      <c r="W1248" s="429"/>
      <c r="X1248" s="429"/>
      <c r="Y1248" s="429"/>
      <c r="Z1248" s="429"/>
      <c r="AA1248" s="429"/>
      <c r="AB1248" s="429"/>
      <c r="AC1248" s="429"/>
      <c r="AD1248" s="429"/>
      <c r="AE1248" s="429"/>
      <c r="AF1248" s="429"/>
      <c r="AG1248" s="429"/>
      <c r="AH1248" s="429"/>
      <c r="AI1248" s="429"/>
      <c r="AJ1248" s="429"/>
      <c r="AK1248" s="429"/>
      <c r="AL1248" s="429"/>
      <c r="AM1248" s="429"/>
      <c r="AN1248" s="430"/>
      <c r="AO1248" s="277" t="s">
        <v>976</v>
      </c>
      <c r="AP1248" s="291"/>
      <c r="AQ1248" s="291"/>
      <c r="AR1248" s="291"/>
      <c r="AS1248" s="291"/>
      <c r="AT1248" s="291"/>
      <c r="AU1248" s="291"/>
      <c r="AV1248" s="291"/>
      <c r="AW1248" s="291"/>
      <c r="AX1248" s="291"/>
      <c r="AY1248" s="291"/>
      <c r="AZ1248" s="291"/>
      <c r="BA1248" s="291"/>
      <c r="BB1248" s="291"/>
      <c r="BC1248" s="291"/>
      <c r="BD1248" s="291"/>
      <c r="BE1248" s="295"/>
      <c r="BF1248" s="472"/>
      <c r="BG1248" s="435"/>
      <c r="BH1248" s="435"/>
      <c r="BI1248" s="435"/>
      <c r="BJ1248" s="435"/>
      <c r="BK1248" s="435"/>
      <c r="BL1248" s="435"/>
      <c r="BM1248" s="435"/>
      <c r="BN1248" s="435"/>
      <c r="BO1248" s="435"/>
      <c r="BP1248" s="435"/>
      <c r="BQ1248" s="435"/>
      <c r="BR1248" s="435"/>
      <c r="BS1248" s="435"/>
      <c r="BT1248" s="435"/>
      <c r="BU1248" s="435"/>
      <c r="BV1248" s="435"/>
      <c r="BW1248" s="435"/>
      <c r="BX1248" s="435"/>
      <c r="BY1248" s="435"/>
      <c r="BZ1248" s="589"/>
      <c r="CA1248" s="452">
        <v>69</v>
      </c>
      <c r="CB1248" s="452"/>
      <c r="CC1248" s="452"/>
      <c r="CD1248" s="452"/>
      <c r="CE1248" s="452"/>
      <c r="CF1248" s="452"/>
      <c r="CG1248" s="452"/>
      <c r="CH1248" s="452"/>
      <c r="CI1248" s="452"/>
      <c r="CJ1248" s="452"/>
    </row>
    <row r="1249" spans="1:89" ht="14.25" customHeight="1" x14ac:dyDescent="0.35">
      <c r="D1249" s="428" t="s">
        <v>1151</v>
      </c>
      <c r="E1249" s="429"/>
      <c r="F1249" s="429"/>
      <c r="G1249" s="429"/>
      <c r="H1249" s="429"/>
      <c r="I1249" s="429"/>
      <c r="J1249" s="429"/>
      <c r="K1249" s="429"/>
      <c r="L1249" s="429"/>
      <c r="M1249" s="429"/>
      <c r="N1249" s="429"/>
      <c r="O1249" s="429"/>
      <c r="P1249" s="429"/>
      <c r="Q1249" s="429"/>
      <c r="R1249" s="429"/>
      <c r="S1249" s="429"/>
      <c r="T1249" s="429"/>
      <c r="U1249" s="429"/>
      <c r="V1249" s="429"/>
      <c r="W1249" s="429"/>
      <c r="X1249" s="429"/>
      <c r="Y1249" s="429"/>
      <c r="Z1249" s="429"/>
      <c r="AA1249" s="429"/>
      <c r="AB1249" s="429"/>
      <c r="AC1249" s="429"/>
      <c r="AD1249" s="429"/>
      <c r="AE1249" s="429"/>
      <c r="AF1249" s="429"/>
      <c r="AG1249" s="429"/>
      <c r="AH1249" s="429"/>
      <c r="AI1249" s="429"/>
      <c r="AJ1249" s="429"/>
      <c r="AK1249" s="429"/>
      <c r="AL1249" s="429"/>
      <c r="AM1249" s="429"/>
      <c r="AN1249" s="430"/>
      <c r="AO1249" s="277" t="s">
        <v>976</v>
      </c>
      <c r="AP1249" s="291"/>
      <c r="AQ1249" s="291"/>
      <c r="AR1249" s="291"/>
      <c r="AS1249" s="291"/>
      <c r="AT1249" s="291"/>
      <c r="AU1249" s="291"/>
      <c r="AV1249" s="291"/>
      <c r="AW1249" s="291"/>
      <c r="AX1249" s="291"/>
      <c r="AY1249" s="291"/>
      <c r="AZ1249" s="291"/>
      <c r="BA1249" s="291"/>
      <c r="BB1249" s="291"/>
      <c r="BC1249" s="291"/>
      <c r="BD1249" s="291"/>
      <c r="BE1249" s="295"/>
      <c r="BF1249" s="472"/>
      <c r="BG1249" s="435"/>
      <c r="BH1249" s="435"/>
      <c r="BI1249" s="435"/>
      <c r="BJ1249" s="435"/>
      <c r="BK1249" s="435"/>
      <c r="BL1249" s="435"/>
      <c r="BM1249" s="435"/>
      <c r="BN1249" s="435"/>
      <c r="BO1249" s="435"/>
      <c r="BP1249" s="435"/>
      <c r="BQ1249" s="435"/>
      <c r="BR1249" s="435"/>
      <c r="BS1249" s="435"/>
      <c r="BT1249" s="435"/>
      <c r="BU1249" s="435"/>
      <c r="BV1249" s="435"/>
      <c r="BW1249" s="435"/>
      <c r="BX1249" s="435"/>
      <c r="BY1249" s="435"/>
      <c r="BZ1249" s="589"/>
      <c r="CA1249" s="452">
        <v>817</v>
      </c>
      <c r="CB1249" s="452"/>
      <c r="CC1249" s="452"/>
      <c r="CD1249" s="452"/>
      <c r="CE1249" s="452"/>
      <c r="CF1249" s="452"/>
      <c r="CG1249" s="452"/>
      <c r="CH1249" s="452"/>
      <c r="CI1249" s="452"/>
      <c r="CJ1249" s="452"/>
    </row>
    <row r="1250" spans="1:89" ht="14.25" customHeight="1" x14ac:dyDescent="0.35">
      <c r="D1250" s="428" t="s">
        <v>1152</v>
      </c>
      <c r="E1250" s="429"/>
      <c r="F1250" s="429"/>
      <c r="G1250" s="429"/>
      <c r="H1250" s="429"/>
      <c r="I1250" s="429"/>
      <c r="J1250" s="429"/>
      <c r="K1250" s="429"/>
      <c r="L1250" s="429"/>
      <c r="M1250" s="429"/>
      <c r="N1250" s="429"/>
      <c r="O1250" s="429"/>
      <c r="P1250" s="429"/>
      <c r="Q1250" s="429"/>
      <c r="R1250" s="429"/>
      <c r="S1250" s="429"/>
      <c r="T1250" s="429"/>
      <c r="U1250" s="429"/>
      <c r="V1250" s="429"/>
      <c r="W1250" s="429"/>
      <c r="X1250" s="429"/>
      <c r="Y1250" s="429"/>
      <c r="Z1250" s="429"/>
      <c r="AA1250" s="429"/>
      <c r="AB1250" s="429"/>
      <c r="AC1250" s="429"/>
      <c r="AD1250" s="429"/>
      <c r="AE1250" s="429"/>
      <c r="AF1250" s="429"/>
      <c r="AG1250" s="429"/>
      <c r="AH1250" s="429"/>
      <c r="AI1250" s="429"/>
      <c r="AJ1250" s="429"/>
      <c r="AK1250" s="429"/>
      <c r="AL1250" s="429"/>
      <c r="AM1250" s="429"/>
      <c r="AN1250" s="430"/>
      <c r="AO1250" s="277" t="s">
        <v>976</v>
      </c>
      <c r="AP1250" s="291"/>
      <c r="AQ1250" s="291"/>
      <c r="AR1250" s="291"/>
      <c r="AS1250" s="291"/>
      <c r="AT1250" s="291"/>
      <c r="AU1250" s="291"/>
      <c r="AV1250" s="291"/>
      <c r="AW1250" s="291"/>
      <c r="AX1250" s="291"/>
      <c r="AY1250" s="291"/>
      <c r="AZ1250" s="291"/>
      <c r="BA1250" s="291"/>
      <c r="BB1250" s="291"/>
      <c r="BC1250" s="291"/>
      <c r="BD1250" s="291"/>
      <c r="BE1250" s="295"/>
      <c r="BF1250" s="472"/>
      <c r="BG1250" s="435"/>
      <c r="BH1250" s="435"/>
      <c r="BI1250" s="435"/>
      <c r="BJ1250" s="435"/>
      <c r="BK1250" s="435"/>
      <c r="BL1250" s="435"/>
      <c r="BM1250" s="435"/>
      <c r="BN1250" s="435"/>
      <c r="BO1250" s="435"/>
      <c r="BP1250" s="435"/>
      <c r="BQ1250" s="435"/>
      <c r="BR1250" s="435"/>
      <c r="BS1250" s="435"/>
      <c r="BT1250" s="435"/>
      <c r="BU1250" s="435"/>
      <c r="BV1250" s="435"/>
      <c r="BW1250" s="435"/>
      <c r="BX1250" s="435"/>
      <c r="BY1250" s="435"/>
      <c r="BZ1250" s="589"/>
      <c r="CA1250" s="472">
        <v>66</v>
      </c>
      <c r="CB1250" s="435"/>
      <c r="CC1250" s="435"/>
      <c r="CD1250" s="435"/>
      <c r="CE1250" s="435"/>
      <c r="CF1250" s="435"/>
      <c r="CG1250" s="435"/>
      <c r="CH1250" s="435"/>
      <c r="CI1250" s="435"/>
      <c r="CJ1250" s="589"/>
    </row>
    <row r="1251" spans="1:89" ht="14.25" customHeight="1" x14ac:dyDescent="0.35">
      <c r="D1251" s="428" t="s">
        <v>1153</v>
      </c>
      <c r="E1251" s="429"/>
      <c r="F1251" s="429"/>
      <c r="G1251" s="429"/>
      <c r="H1251" s="429"/>
      <c r="I1251" s="429"/>
      <c r="J1251" s="429"/>
      <c r="K1251" s="429"/>
      <c r="L1251" s="429"/>
      <c r="M1251" s="429"/>
      <c r="N1251" s="429"/>
      <c r="O1251" s="429"/>
      <c r="P1251" s="429"/>
      <c r="Q1251" s="429"/>
      <c r="R1251" s="429"/>
      <c r="S1251" s="429"/>
      <c r="T1251" s="429"/>
      <c r="U1251" s="429"/>
      <c r="V1251" s="429"/>
      <c r="W1251" s="429"/>
      <c r="X1251" s="429"/>
      <c r="Y1251" s="429"/>
      <c r="Z1251" s="429"/>
      <c r="AA1251" s="429"/>
      <c r="AB1251" s="429"/>
      <c r="AC1251" s="429"/>
      <c r="AD1251" s="429"/>
      <c r="AE1251" s="429"/>
      <c r="AF1251" s="429"/>
      <c r="AG1251" s="429"/>
      <c r="AH1251" s="429"/>
      <c r="AI1251" s="429"/>
      <c r="AJ1251" s="429"/>
      <c r="AK1251" s="429"/>
      <c r="AL1251" s="429"/>
      <c r="AM1251" s="429"/>
      <c r="AN1251" s="430"/>
      <c r="AO1251" s="277" t="s">
        <v>976</v>
      </c>
      <c r="AP1251" s="291"/>
      <c r="AQ1251" s="291"/>
      <c r="AR1251" s="291"/>
      <c r="AS1251" s="291"/>
      <c r="AT1251" s="291"/>
      <c r="AU1251" s="291"/>
      <c r="AV1251" s="291"/>
      <c r="AW1251" s="291"/>
      <c r="AX1251" s="291"/>
      <c r="AY1251" s="291"/>
      <c r="AZ1251" s="291"/>
      <c r="BA1251" s="291"/>
      <c r="BB1251" s="291"/>
      <c r="BC1251" s="291"/>
      <c r="BD1251" s="291"/>
      <c r="BE1251" s="295"/>
      <c r="BF1251" s="472"/>
      <c r="BG1251" s="435"/>
      <c r="BH1251" s="435"/>
      <c r="BI1251" s="435"/>
      <c r="BJ1251" s="435"/>
      <c r="BK1251" s="435"/>
      <c r="BL1251" s="435"/>
      <c r="BM1251" s="435"/>
      <c r="BN1251" s="435"/>
      <c r="BO1251" s="435"/>
      <c r="BP1251" s="435"/>
      <c r="BQ1251" s="435"/>
      <c r="BR1251" s="435"/>
      <c r="BS1251" s="435"/>
      <c r="BT1251" s="435"/>
      <c r="BU1251" s="435"/>
      <c r="BV1251" s="435"/>
      <c r="BW1251" s="435"/>
      <c r="BX1251" s="435"/>
      <c r="BY1251" s="435"/>
      <c r="BZ1251" s="589"/>
      <c r="CA1251" s="472">
        <v>348</v>
      </c>
      <c r="CB1251" s="435"/>
      <c r="CC1251" s="435"/>
      <c r="CD1251" s="435"/>
      <c r="CE1251" s="435"/>
      <c r="CF1251" s="435"/>
      <c r="CG1251" s="435"/>
      <c r="CH1251" s="435"/>
      <c r="CI1251" s="435"/>
      <c r="CJ1251" s="589"/>
    </row>
    <row r="1252" spans="1:89" ht="14.25" customHeight="1" x14ac:dyDescent="0.35">
      <c r="D1252" s="428" t="s">
        <v>1154</v>
      </c>
      <c r="E1252" s="429"/>
      <c r="F1252" s="429"/>
      <c r="G1252" s="429"/>
      <c r="H1252" s="429"/>
      <c r="I1252" s="429"/>
      <c r="J1252" s="429"/>
      <c r="K1252" s="429"/>
      <c r="L1252" s="429"/>
      <c r="M1252" s="429"/>
      <c r="N1252" s="429"/>
      <c r="O1252" s="429"/>
      <c r="P1252" s="429"/>
      <c r="Q1252" s="429"/>
      <c r="R1252" s="429"/>
      <c r="S1252" s="429"/>
      <c r="T1252" s="429"/>
      <c r="U1252" s="429"/>
      <c r="V1252" s="429"/>
      <c r="W1252" s="429"/>
      <c r="X1252" s="429"/>
      <c r="Y1252" s="429"/>
      <c r="Z1252" s="429"/>
      <c r="AA1252" s="429"/>
      <c r="AB1252" s="429"/>
      <c r="AC1252" s="429"/>
      <c r="AD1252" s="429"/>
      <c r="AE1252" s="429"/>
      <c r="AF1252" s="429"/>
      <c r="AG1252" s="429"/>
      <c r="AH1252" s="429"/>
      <c r="AI1252" s="429"/>
      <c r="AJ1252" s="429"/>
      <c r="AK1252" s="429"/>
      <c r="AL1252" s="429"/>
      <c r="AM1252" s="429"/>
      <c r="AN1252" s="430"/>
      <c r="AO1252" s="277" t="s">
        <v>976</v>
      </c>
      <c r="AP1252" s="291"/>
      <c r="AQ1252" s="291"/>
      <c r="AR1252" s="291"/>
      <c r="AS1252" s="291"/>
      <c r="AT1252" s="291"/>
      <c r="AU1252" s="291"/>
      <c r="AV1252" s="291"/>
      <c r="AW1252" s="291"/>
      <c r="AX1252" s="291"/>
      <c r="AY1252" s="291"/>
      <c r="AZ1252" s="291"/>
      <c r="BA1252" s="291"/>
      <c r="BB1252" s="291"/>
      <c r="BC1252" s="291"/>
      <c r="BD1252" s="291"/>
      <c r="BE1252" s="295"/>
      <c r="BF1252" s="472"/>
      <c r="BG1252" s="435"/>
      <c r="BH1252" s="435"/>
      <c r="BI1252" s="435"/>
      <c r="BJ1252" s="435"/>
      <c r="BK1252" s="435"/>
      <c r="BL1252" s="435"/>
      <c r="BM1252" s="435"/>
      <c r="BN1252" s="435"/>
      <c r="BO1252" s="435"/>
      <c r="BP1252" s="435"/>
      <c r="BQ1252" s="435"/>
      <c r="BR1252" s="435"/>
      <c r="BS1252" s="435"/>
      <c r="BT1252" s="435"/>
      <c r="BU1252" s="435"/>
      <c r="BV1252" s="435"/>
      <c r="BW1252" s="435"/>
      <c r="BX1252" s="435"/>
      <c r="BY1252" s="435"/>
      <c r="BZ1252" s="589"/>
      <c r="CA1252" s="472">
        <v>32</v>
      </c>
      <c r="CB1252" s="435"/>
      <c r="CC1252" s="435"/>
      <c r="CD1252" s="435"/>
      <c r="CE1252" s="435"/>
      <c r="CF1252" s="435"/>
      <c r="CG1252" s="435"/>
      <c r="CH1252" s="435"/>
      <c r="CI1252" s="435"/>
      <c r="CJ1252" s="589"/>
    </row>
    <row r="1253" spans="1:89" ht="14.25" customHeight="1" x14ac:dyDescent="0.35">
      <c r="D1253" s="428" t="s">
        <v>1155</v>
      </c>
      <c r="E1253" s="429"/>
      <c r="F1253" s="429"/>
      <c r="G1253" s="429"/>
      <c r="H1253" s="429"/>
      <c r="I1253" s="429"/>
      <c r="J1253" s="429"/>
      <c r="K1253" s="429"/>
      <c r="L1253" s="429"/>
      <c r="M1253" s="429"/>
      <c r="N1253" s="429"/>
      <c r="O1253" s="429"/>
      <c r="P1253" s="429"/>
      <c r="Q1253" s="429"/>
      <c r="R1253" s="429"/>
      <c r="S1253" s="429"/>
      <c r="T1253" s="429"/>
      <c r="U1253" s="429"/>
      <c r="V1253" s="429"/>
      <c r="W1253" s="429"/>
      <c r="X1253" s="429"/>
      <c r="Y1253" s="429"/>
      <c r="Z1253" s="429"/>
      <c r="AA1253" s="429"/>
      <c r="AB1253" s="429"/>
      <c r="AC1253" s="429"/>
      <c r="AD1253" s="429"/>
      <c r="AE1253" s="429"/>
      <c r="AF1253" s="429"/>
      <c r="AG1253" s="429"/>
      <c r="AH1253" s="429"/>
      <c r="AI1253" s="429"/>
      <c r="AJ1253" s="429"/>
      <c r="AK1253" s="429"/>
      <c r="AL1253" s="429"/>
      <c r="AM1253" s="429"/>
      <c r="AN1253" s="430"/>
      <c r="AO1253" s="277" t="s">
        <v>976</v>
      </c>
      <c r="AP1253" s="291"/>
      <c r="AQ1253" s="291"/>
      <c r="AR1253" s="291"/>
      <c r="AS1253" s="291"/>
      <c r="AT1253" s="291"/>
      <c r="AU1253" s="291"/>
      <c r="AV1253" s="291"/>
      <c r="AW1253" s="291"/>
      <c r="AX1253" s="291"/>
      <c r="AY1253" s="291"/>
      <c r="AZ1253" s="291"/>
      <c r="BA1253" s="291"/>
      <c r="BB1253" s="291"/>
      <c r="BC1253" s="291"/>
      <c r="BD1253" s="291"/>
      <c r="BE1253" s="295"/>
      <c r="BF1253" s="472"/>
      <c r="BG1253" s="435"/>
      <c r="BH1253" s="435"/>
      <c r="BI1253" s="435"/>
      <c r="BJ1253" s="435"/>
      <c r="BK1253" s="435"/>
      <c r="BL1253" s="435"/>
      <c r="BM1253" s="435"/>
      <c r="BN1253" s="435"/>
      <c r="BO1253" s="435"/>
      <c r="BP1253" s="435"/>
      <c r="BQ1253" s="435"/>
      <c r="BR1253" s="435"/>
      <c r="BS1253" s="435"/>
      <c r="BT1253" s="435"/>
      <c r="BU1253" s="435"/>
      <c r="BV1253" s="435"/>
      <c r="BW1253" s="435"/>
      <c r="BX1253" s="435"/>
      <c r="BY1253" s="435"/>
      <c r="BZ1253" s="589"/>
      <c r="CA1253" s="472">
        <v>18</v>
      </c>
      <c r="CB1253" s="435"/>
      <c r="CC1253" s="435"/>
      <c r="CD1253" s="435"/>
      <c r="CE1253" s="435"/>
      <c r="CF1253" s="435"/>
      <c r="CG1253" s="435"/>
      <c r="CH1253" s="435"/>
      <c r="CI1253" s="435"/>
      <c r="CJ1253" s="589"/>
    </row>
    <row r="1254" spans="1:89" ht="14.25" customHeight="1" x14ac:dyDescent="0.35">
      <c r="D1254" s="428" t="s">
        <v>1156</v>
      </c>
      <c r="E1254" s="429"/>
      <c r="F1254" s="429"/>
      <c r="G1254" s="429"/>
      <c r="H1254" s="429"/>
      <c r="I1254" s="429"/>
      <c r="J1254" s="429"/>
      <c r="K1254" s="429"/>
      <c r="L1254" s="429"/>
      <c r="M1254" s="429"/>
      <c r="N1254" s="429"/>
      <c r="O1254" s="429"/>
      <c r="P1254" s="429"/>
      <c r="Q1254" s="429"/>
      <c r="R1254" s="429"/>
      <c r="S1254" s="429"/>
      <c r="T1254" s="429"/>
      <c r="U1254" s="429"/>
      <c r="V1254" s="429"/>
      <c r="W1254" s="429"/>
      <c r="X1254" s="429"/>
      <c r="Y1254" s="429"/>
      <c r="Z1254" s="429"/>
      <c r="AA1254" s="429"/>
      <c r="AB1254" s="429"/>
      <c r="AC1254" s="429"/>
      <c r="AD1254" s="429"/>
      <c r="AE1254" s="429"/>
      <c r="AF1254" s="429"/>
      <c r="AG1254" s="429"/>
      <c r="AH1254" s="429"/>
      <c r="AI1254" s="429"/>
      <c r="AJ1254" s="429"/>
      <c r="AK1254" s="429"/>
      <c r="AL1254" s="429"/>
      <c r="AM1254" s="429"/>
      <c r="AN1254" s="430"/>
      <c r="AO1254" s="277" t="s">
        <v>976</v>
      </c>
      <c r="AP1254" s="291"/>
      <c r="AQ1254" s="291"/>
      <c r="AR1254" s="291"/>
      <c r="AS1254" s="291"/>
      <c r="AT1254" s="291"/>
      <c r="AU1254" s="291"/>
      <c r="AV1254" s="291"/>
      <c r="AW1254" s="291"/>
      <c r="AX1254" s="291"/>
      <c r="AY1254" s="291"/>
      <c r="AZ1254" s="291"/>
      <c r="BA1254" s="291"/>
      <c r="BB1254" s="291"/>
      <c r="BC1254" s="291"/>
      <c r="BD1254" s="291"/>
      <c r="BE1254" s="295"/>
      <c r="BF1254" s="472"/>
      <c r="BG1254" s="435"/>
      <c r="BH1254" s="435"/>
      <c r="BI1254" s="435"/>
      <c r="BJ1254" s="435"/>
      <c r="BK1254" s="435"/>
      <c r="BL1254" s="435"/>
      <c r="BM1254" s="435"/>
      <c r="BN1254" s="435"/>
      <c r="BO1254" s="435"/>
      <c r="BP1254" s="435"/>
      <c r="BQ1254" s="435"/>
      <c r="BR1254" s="435"/>
      <c r="BS1254" s="435"/>
      <c r="BT1254" s="435"/>
      <c r="BU1254" s="435"/>
      <c r="BV1254" s="435"/>
      <c r="BW1254" s="435"/>
      <c r="BX1254" s="435"/>
      <c r="BY1254" s="435"/>
      <c r="BZ1254" s="589"/>
      <c r="CA1254" s="472">
        <v>12</v>
      </c>
      <c r="CB1254" s="435"/>
      <c r="CC1254" s="435"/>
      <c r="CD1254" s="435"/>
      <c r="CE1254" s="435"/>
      <c r="CF1254" s="435"/>
      <c r="CG1254" s="435"/>
      <c r="CH1254" s="435"/>
      <c r="CI1254" s="435"/>
      <c r="CJ1254" s="589"/>
    </row>
    <row r="1255" spans="1:89" ht="14.25" customHeight="1" x14ac:dyDescent="0.35">
      <c r="D1255" s="428" t="s">
        <v>1157</v>
      </c>
      <c r="E1255" s="429"/>
      <c r="F1255" s="429"/>
      <c r="G1255" s="429"/>
      <c r="H1255" s="429"/>
      <c r="I1255" s="429"/>
      <c r="J1255" s="429"/>
      <c r="K1255" s="429"/>
      <c r="L1255" s="429"/>
      <c r="M1255" s="429"/>
      <c r="N1255" s="429"/>
      <c r="O1255" s="429"/>
      <c r="P1255" s="429"/>
      <c r="Q1255" s="429"/>
      <c r="R1255" s="429"/>
      <c r="S1255" s="429"/>
      <c r="T1255" s="429"/>
      <c r="U1255" s="429"/>
      <c r="V1255" s="429"/>
      <c r="W1255" s="429"/>
      <c r="X1255" s="429"/>
      <c r="Y1255" s="429"/>
      <c r="Z1255" s="429"/>
      <c r="AA1255" s="429"/>
      <c r="AB1255" s="429"/>
      <c r="AC1255" s="429"/>
      <c r="AD1255" s="429"/>
      <c r="AE1255" s="429"/>
      <c r="AF1255" s="429"/>
      <c r="AG1255" s="429"/>
      <c r="AH1255" s="429"/>
      <c r="AI1255" s="429"/>
      <c r="AJ1255" s="429"/>
      <c r="AK1255" s="429"/>
      <c r="AL1255" s="429"/>
      <c r="AM1255" s="429"/>
      <c r="AN1255" s="430"/>
      <c r="AO1255" s="277" t="s">
        <v>976</v>
      </c>
      <c r="AP1255" s="291"/>
      <c r="AQ1255" s="291"/>
      <c r="AR1255" s="291"/>
      <c r="AS1255" s="291"/>
      <c r="AT1255" s="291"/>
      <c r="AU1255" s="291"/>
      <c r="AV1255" s="291"/>
      <c r="AW1255" s="291"/>
      <c r="AX1255" s="291"/>
      <c r="AY1255" s="291"/>
      <c r="AZ1255" s="291"/>
      <c r="BA1255" s="291"/>
      <c r="BB1255" s="291"/>
      <c r="BC1255" s="291"/>
      <c r="BD1255" s="291"/>
      <c r="BE1255" s="295"/>
      <c r="BF1255" s="472"/>
      <c r="BG1255" s="435"/>
      <c r="BH1255" s="435"/>
      <c r="BI1255" s="435"/>
      <c r="BJ1255" s="435"/>
      <c r="BK1255" s="435"/>
      <c r="BL1255" s="435"/>
      <c r="BM1255" s="435"/>
      <c r="BN1255" s="435"/>
      <c r="BO1255" s="435"/>
      <c r="BP1255" s="435"/>
      <c r="BQ1255" s="435"/>
      <c r="BR1255" s="435"/>
      <c r="BS1255" s="435"/>
      <c r="BT1255" s="435"/>
      <c r="BU1255" s="435"/>
      <c r="BV1255" s="435"/>
      <c r="BW1255" s="435"/>
      <c r="BX1255" s="435"/>
      <c r="BY1255" s="435"/>
      <c r="BZ1255" s="589"/>
      <c r="CA1255" s="472">
        <v>51</v>
      </c>
      <c r="CB1255" s="435"/>
      <c r="CC1255" s="435"/>
      <c r="CD1255" s="435"/>
      <c r="CE1255" s="435"/>
      <c r="CF1255" s="435"/>
      <c r="CG1255" s="435"/>
      <c r="CH1255" s="435"/>
      <c r="CI1255" s="435"/>
      <c r="CJ1255" s="589"/>
    </row>
    <row r="1256" spans="1:89" ht="14.25" customHeight="1" x14ac:dyDescent="0.35">
      <c r="D1256" s="428" t="s">
        <v>1158</v>
      </c>
      <c r="E1256" s="429"/>
      <c r="F1256" s="429"/>
      <c r="G1256" s="429"/>
      <c r="H1256" s="429"/>
      <c r="I1256" s="429"/>
      <c r="J1256" s="429"/>
      <c r="K1256" s="429"/>
      <c r="L1256" s="429"/>
      <c r="M1256" s="429"/>
      <c r="N1256" s="429"/>
      <c r="O1256" s="429"/>
      <c r="P1256" s="429"/>
      <c r="Q1256" s="429"/>
      <c r="R1256" s="429"/>
      <c r="S1256" s="429"/>
      <c r="T1256" s="429"/>
      <c r="U1256" s="429"/>
      <c r="V1256" s="429"/>
      <c r="W1256" s="429"/>
      <c r="X1256" s="429"/>
      <c r="Y1256" s="429"/>
      <c r="Z1256" s="429"/>
      <c r="AA1256" s="429"/>
      <c r="AB1256" s="429"/>
      <c r="AC1256" s="429"/>
      <c r="AD1256" s="429"/>
      <c r="AE1256" s="429"/>
      <c r="AF1256" s="429"/>
      <c r="AG1256" s="429"/>
      <c r="AH1256" s="429"/>
      <c r="AI1256" s="429"/>
      <c r="AJ1256" s="429"/>
      <c r="AK1256" s="429"/>
      <c r="AL1256" s="429"/>
      <c r="AM1256" s="429"/>
      <c r="AN1256" s="430"/>
      <c r="AO1256" s="277" t="s">
        <v>976</v>
      </c>
      <c r="AP1256" s="291"/>
      <c r="AQ1256" s="291"/>
      <c r="AR1256" s="291"/>
      <c r="AS1256" s="291"/>
      <c r="AT1256" s="291"/>
      <c r="AU1256" s="291"/>
      <c r="AV1256" s="291"/>
      <c r="AW1256" s="291"/>
      <c r="AX1256" s="291"/>
      <c r="AY1256" s="291"/>
      <c r="AZ1256" s="291"/>
      <c r="BA1256" s="291"/>
      <c r="BB1256" s="291"/>
      <c r="BC1256" s="291"/>
      <c r="BD1256" s="291"/>
      <c r="BE1256" s="295"/>
      <c r="BF1256" s="472"/>
      <c r="BG1256" s="435"/>
      <c r="BH1256" s="435"/>
      <c r="BI1256" s="435"/>
      <c r="BJ1256" s="435"/>
      <c r="BK1256" s="435"/>
      <c r="BL1256" s="435"/>
      <c r="BM1256" s="435"/>
      <c r="BN1256" s="435"/>
      <c r="BO1256" s="435"/>
      <c r="BP1256" s="435"/>
      <c r="BQ1256" s="435"/>
      <c r="BR1256" s="435"/>
      <c r="BS1256" s="435"/>
      <c r="BT1256" s="435"/>
      <c r="BU1256" s="435"/>
      <c r="BV1256" s="435"/>
      <c r="BW1256" s="435"/>
      <c r="BX1256" s="435"/>
      <c r="BY1256" s="435"/>
      <c r="BZ1256" s="589"/>
      <c r="CA1256" s="472">
        <v>60</v>
      </c>
      <c r="CB1256" s="435"/>
      <c r="CC1256" s="435"/>
      <c r="CD1256" s="435"/>
      <c r="CE1256" s="435"/>
      <c r="CF1256" s="435"/>
      <c r="CG1256" s="435"/>
      <c r="CH1256" s="435"/>
      <c r="CI1256" s="435"/>
      <c r="CJ1256" s="589"/>
    </row>
    <row r="1257" spans="1:89" ht="14.25" customHeight="1" x14ac:dyDescent="0.35">
      <c r="D1257" s="428" t="s">
        <v>1159</v>
      </c>
      <c r="E1257" s="429"/>
      <c r="F1257" s="429"/>
      <c r="G1257" s="429"/>
      <c r="H1257" s="429"/>
      <c r="I1257" s="429"/>
      <c r="J1257" s="429"/>
      <c r="K1257" s="429"/>
      <c r="L1257" s="429"/>
      <c r="M1257" s="429"/>
      <c r="N1257" s="429"/>
      <c r="O1257" s="429"/>
      <c r="P1257" s="429"/>
      <c r="Q1257" s="429"/>
      <c r="R1257" s="429"/>
      <c r="S1257" s="429"/>
      <c r="T1257" s="429"/>
      <c r="U1257" s="429"/>
      <c r="V1257" s="429"/>
      <c r="W1257" s="429"/>
      <c r="X1257" s="429"/>
      <c r="Y1257" s="429"/>
      <c r="Z1257" s="429"/>
      <c r="AA1257" s="429"/>
      <c r="AB1257" s="429"/>
      <c r="AC1257" s="429"/>
      <c r="AD1257" s="429"/>
      <c r="AE1257" s="429"/>
      <c r="AF1257" s="429"/>
      <c r="AG1257" s="429"/>
      <c r="AH1257" s="429"/>
      <c r="AI1257" s="429"/>
      <c r="AJ1257" s="429"/>
      <c r="AK1257" s="429"/>
      <c r="AL1257" s="429"/>
      <c r="AM1257" s="429"/>
      <c r="AN1257" s="430"/>
      <c r="AO1257" s="277" t="s">
        <v>976</v>
      </c>
      <c r="AP1257" s="291"/>
      <c r="AQ1257" s="291"/>
      <c r="AR1257" s="291"/>
      <c r="AS1257" s="291"/>
      <c r="AT1257" s="291"/>
      <c r="AU1257" s="291"/>
      <c r="AV1257" s="291"/>
      <c r="AW1257" s="291"/>
      <c r="AX1257" s="291"/>
      <c r="AY1257" s="291"/>
      <c r="AZ1257" s="291"/>
      <c r="BA1257" s="291"/>
      <c r="BB1257" s="291"/>
      <c r="BC1257" s="291"/>
      <c r="BD1257" s="291"/>
      <c r="BE1257" s="295"/>
      <c r="BF1257" s="472"/>
      <c r="BG1257" s="435"/>
      <c r="BH1257" s="435"/>
      <c r="BI1257" s="435"/>
      <c r="BJ1257" s="435"/>
      <c r="BK1257" s="435"/>
      <c r="BL1257" s="435"/>
      <c r="BM1257" s="435"/>
      <c r="BN1257" s="435"/>
      <c r="BO1257" s="435"/>
      <c r="BP1257" s="435"/>
      <c r="BQ1257" s="435"/>
      <c r="BR1257" s="435"/>
      <c r="BS1257" s="435"/>
      <c r="BT1257" s="435"/>
      <c r="BU1257" s="435"/>
      <c r="BV1257" s="435"/>
      <c r="BW1257" s="435"/>
      <c r="BX1257" s="435"/>
      <c r="BY1257" s="435"/>
      <c r="BZ1257" s="589"/>
      <c r="CA1257" s="472">
        <v>0</v>
      </c>
      <c r="CB1257" s="435"/>
      <c r="CC1257" s="435"/>
      <c r="CD1257" s="435"/>
      <c r="CE1257" s="435"/>
      <c r="CF1257" s="435"/>
      <c r="CG1257" s="435"/>
      <c r="CH1257" s="435"/>
      <c r="CI1257" s="435"/>
      <c r="CJ1257" s="589"/>
    </row>
    <row r="1258" spans="1:89" ht="14.25" customHeight="1" x14ac:dyDescent="0.35">
      <c r="D1258" s="428" t="s">
        <v>590</v>
      </c>
      <c r="E1258" s="429"/>
      <c r="F1258" s="429"/>
      <c r="G1258" s="429"/>
      <c r="H1258" s="429"/>
      <c r="I1258" s="429"/>
      <c r="J1258" s="429"/>
      <c r="K1258" s="429"/>
      <c r="L1258" s="429"/>
      <c r="M1258" s="429"/>
      <c r="N1258" s="429"/>
      <c r="O1258" s="429"/>
      <c r="P1258" s="429"/>
      <c r="Q1258" s="429"/>
      <c r="R1258" s="429"/>
      <c r="S1258" s="429"/>
      <c r="T1258" s="429"/>
      <c r="U1258" s="429"/>
      <c r="V1258" s="429"/>
      <c r="W1258" s="429"/>
      <c r="X1258" s="429"/>
      <c r="Y1258" s="429"/>
      <c r="Z1258" s="429"/>
      <c r="AA1258" s="429"/>
      <c r="AB1258" s="429"/>
      <c r="AC1258" s="429"/>
      <c r="AD1258" s="429"/>
      <c r="AE1258" s="429"/>
      <c r="AF1258" s="429"/>
      <c r="AG1258" s="429"/>
      <c r="AH1258" s="429"/>
      <c r="AI1258" s="429"/>
      <c r="AJ1258" s="429"/>
      <c r="AK1258" s="429"/>
      <c r="AL1258" s="429"/>
      <c r="AM1258" s="429"/>
      <c r="AN1258" s="430"/>
      <c r="AO1258" s="277" t="s">
        <v>976</v>
      </c>
      <c r="AP1258" s="291"/>
      <c r="AQ1258" s="291"/>
      <c r="AR1258" s="291"/>
      <c r="AS1258" s="291"/>
      <c r="AT1258" s="291"/>
      <c r="AU1258" s="291"/>
      <c r="AV1258" s="291"/>
      <c r="AW1258" s="291"/>
      <c r="AX1258" s="291"/>
      <c r="AY1258" s="291"/>
      <c r="AZ1258" s="291"/>
      <c r="BA1258" s="291"/>
      <c r="BB1258" s="291"/>
      <c r="BC1258" s="291"/>
      <c r="BD1258" s="291"/>
      <c r="BE1258" s="295"/>
      <c r="BF1258" s="472"/>
      <c r="BG1258" s="435"/>
      <c r="BH1258" s="435"/>
      <c r="BI1258" s="435"/>
      <c r="BJ1258" s="435"/>
      <c r="BK1258" s="435"/>
      <c r="BL1258" s="435"/>
      <c r="BM1258" s="435"/>
      <c r="BN1258" s="435"/>
      <c r="BO1258" s="435"/>
      <c r="BP1258" s="435"/>
      <c r="BQ1258" s="435"/>
      <c r="BR1258" s="435"/>
      <c r="BS1258" s="435"/>
      <c r="BT1258" s="435"/>
      <c r="BU1258" s="435"/>
      <c r="BV1258" s="435"/>
      <c r="BW1258" s="435"/>
      <c r="BX1258" s="435"/>
      <c r="BY1258" s="435"/>
      <c r="BZ1258" s="589"/>
      <c r="CA1258" s="472">
        <v>4</v>
      </c>
      <c r="CB1258" s="435"/>
      <c r="CC1258" s="435"/>
      <c r="CD1258" s="435"/>
      <c r="CE1258" s="435"/>
      <c r="CF1258" s="435"/>
      <c r="CG1258" s="435"/>
      <c r="CH1258" s="435"/>
      <c r="CI1258" s="435"/>
      <c r="CJ1258" s="589"/>
    </row>
    <row r="1259" spans="1:89" ht="14.25" customHeight="1" x14ac:dyDescent="0.35">
      <c r="D1259" s="428" t="s">
        <v>1160</v>
      </c>
      <c r="E1259" s="429"/>
      <c r="F1259" s="429"/>
      <c r="G1259" s="429"/>
      <c r="H1259" s="429"/>
      <c r="I1259" s="429"/>
      <c r="J1259" s="429"/>
      <c r="K1259" s="429"/>
      <c r="L1259" s="429"/>
      <c r="M1259" s="429"/>
      <c r="N1259" s="429"/>
      <c r="O1259" s="429"/>
      <c r="P1259" s="429"/>
      <c r="Q1259" s="429"/>
      <c r="R1259" s="429"/>
      <c r="S1259" s="429"/>
      <c r="T1259" s="429"/>
      <c r="U1259" s="429"/>
      <c r="V1259" s="429"/>
      <c r="W1259" s="429"/>
      <c r="X1259" s="429"/>
      <c r="Y1259" s="429"/>
      <c r="Z1259" s="429"/>
      <c r="AA1259" s="429"/>
      <c r="AB1259" s="429"/>
      <c r="AC1259" s="429"/>
      <c r="AD1259" s="429"/>
      <c r="AE1259" s="429"/>
      <c r="AF1259" s="429"/>
      <c r="AG1259" s="429"/>
      <c r="AH1259" s="429"/>
      <c r="AI1259" s="429"/>
      <c r="AJ1259" s="429"/>
      <c r="AK1259" s="429"/>
      <c r="AL1259" s="429"/>
      <c r="AM1259" s="429"/>
      <c r="AN1259" s="430"/>
      <c r="AO1259" s="277" t="s">
        <v>976</v>
      </c>
      <c r="AP1259" s="291"/>
      <c r="AQ1259" s="291"/>
      <c r="AR1259" s="291"/>
      <c r="AS1259" s="291"/>
      <c r="AT1259" s="291"/>
      <c r="AU1259" s="291"/>
      <c r="AV1259" s="291"/>
      <c r="AW1259" s="291"/>
      <c r="AX1259" s="291"/>
      <c r="AY1259" s="291"/>
      <c r="AZ1259" s="291"/>
      <c r="BA1259" s="291"/>
      <c r="BB1259" s="291"/>
      <c r="BC1259" s="291"/>
      <c r="BD1259" s="291"/>
      <c r="BE1259" s="295"/>
      <c r="BF1259" s="472"/>
      <c r="BG1259" s="435"/>
      <c r="BH1259" s="435"/>
      <c r="BI1259" s="435"/>
      <c r="BJ1259" s="435"/>
      <c r="BK1259" s="435"/>
      <c r="BL1259" s="435"/>
      <c r="BM1259" s="435"/>
      <c r="BN1259" s="435"/>
      <c r="BO1259" s="435"/>
      <c r="BP1259" s="435"/>
      <c r="BQ1259" s="435"/>
      <c r="BR1259" s="435"/>
      <c r="BS1259" s="435"/>
      <c r="BT1259" s="435"/>
      <c r="BU1259" s="435"/>
      <c r="BV1259" s="435"/>
      <c r="BW1259" s="435"/>
      <c r="BX1259" s="435"/>
      <c r="BY1259" s="435"/>
      <c r="BZ1259" s="589"/>
      <c r="CA1259" s="472">
        <v>7</v>
      </c>
      <c r="CB1259" s="435"/>
      <c r="CC1259" s="435"/>
      <c r="CD1259" s="435"/>
      <c r="CE1259" s="435"/>
      <c r="CF1259" s="435"/>
      <c r="CG1259" s="435"/>
      <c r="CH1259" s="435"/>
      <c r="CI1259" s="435"/>
      <c r="CJ1259" s="589"/>
    </row>
    <row r="1260" spans="1:89" ht="14.25" customHeight="1" x14ac:dyDescent="0.35">
      <c r="D1260" s="428" t="s">
        <v>1161</v>
      </c>
      <c r="E1260" s="429"/>
      <c r="F1260" s="429"/>
      <c r="G1260" s="429"/>
      <c r="H1260" s="429"/>
      <c r="I1260" s="429"/>
      <c r="J1260" s="429"/>
      <c r="K1260" s="429"/>
      <c r="L1260" s="429"/>
      <c r="M1260" s="429"/>
      <c r="N1260" s="429"/>
      <c r="O1260" s="429"/>
      <c r="P1260" s="429"/>
      <c r="Q1260" s="429"/>
      <c r="R1260" s="429"/>
      <c r="S1260" s="429"/>
      <c r="T1260" s="429"/>
      <c r="U1260" s="429"/>
      <c r="V1260" s="429"/>
      <c r="W1260" s="429"/>
      <c r="X1260" s="429"/>
      <c r="Y1260" s="429"/>
      <c r="Z1260" s="429"/>
      <c r="AA1260" s="429"/>
      <c r="AB1260" s="429"/>
      <c r="AC1260" s="429"/>
      <c r="AD1260" s="429"/>
      <c r="AE1260" s="429"/>
      <c r="AF1260" s="429"/>
      <c r="AG1260" s="429"/>
      <c r="AH1260" s="429"/>
      <c r="AI1260" s="429"/>
      <c r="AJ1260" s="429"/>
      <c r="AK1260" s="429"/>
      <c r="AL1260" s="429"/>
      <c r="AM1260" s="429"/>
      <c r="AN1260" s="430"/>
      <c r="AO1260" s="277" t="s">
        <v>976</v>
      </c>
      <c r="AP1260" s="291"/>
      <c r="AQ1260" s="291"/>
      <c r="AR1260" s="291"/>
      <c r="AS1260" s="291"/>
      <c r="AT1260" s="291"/>
      <c r="AU1260" s="291"/>
      <c r="AV1260" s="291"/>
      <c r="AW1260" s="291"/>
      <c r="AX1260" s="291"/>
      <c r="AY1260" s="291"/>
      <c r="AZ1260" s="291"/>
      <c r="BA1260" s="291"/>
      <c r="BB1260" s="291"/>
      <c r="BC1260" s="291"/>
      <c r="BD1260" s="291"/>
      <c r="BE1260" s="295"/>
      <c r="BF1260" s="472"/>
      <c r="BG1260" s="435"/>
      <c r="BH1260" s="435"/>
      <c r="BI1260" s="435"/>
      <c r="BJ1260" s="435"/>
      <c r="BK1260" s="435"/>
      <c r="BL1260" s="435"/>
      <c r="BM1260" s="435"/>
      <c r="BN1260" s="435"/>
      <c r="BO1260" s="435"/>
      <c r="BP1260" s="435"/>
      <c r="BQ1260" s="435"/>
      <c r="BR1260" s="435"/>
      <c r="BS1260" s="435"/>
      <c r="BT1260" s="435"/>
      <c r="BU1260" s="435"/>
      <c r="BV1260" s="435"/>
      <c r="BW1260" s="435"/>
      <c r="BX1260" s="435"/>
      <c r="BY1260" s="435"/>
      <c r="BZ1260" s="589"/>
      <c r="CA1260" s="472">
        <v>38</v>
      </c>
      <c r="CB1260" s="435"/>
      <c r="CC1260" s="435"/>
      <c r="CD1260" s="435"/>
      <c r="CE1260" s="435"/>
      <c r="CF1260" s="435"/>
      <c r="CG1260" s="435"/>
      <c r="CH1260" s="435"/>
      <c r="CI1260" s="435"/>
      <c r="CJ1260" s="589"/>
    </row>
    <row r="1261" spans="1:89" ht="14.25" customHeight="1" x14ac:dyDescent="0.35">
      <c r="D1261" s="428" t="s">
        <v>1162</v>
      </c>
      <c r="E1261" s="429"/>
      <c r="F1261" s="429"/>
      <c r="G1261" s="429"/>
      <c r="H1261" s="429"/>
      <c r="I1261" s="429"/>
      <c r="J1261" s="429"/>
      <c r="K1261" s="429"/>
      <c r="L1261" s="429"/>
      <c r="M1261" s="429"/>
      <c r="N1261" s="429"/>
      <c r="O1261" s="429"/>
      <c r="P1261" s="429"/>
      <c r="Q1261" s="429"/>
      <c r="R1261" s="429"/>
      <c r="S1261" s="429"/>
      <c r="T1261" s="429"/>
      <c r="U1261" s="429"/>
      <c r="V1261" s="429"/>
      <c r="W1261" s="429"/>
      <c r="X1261" s="429"/>
      <c r="Y1261" s="429"/>
      <c r="Z1261" s="429"/>
      <c r="AA1261" s="429"/>
      <c r="AB1261" s="429"/>
      <c r="AC1261" s="429"/>
      <c r="AD1261" s="429"/>
      <c r="AE1261" s="429"/>
      <c r="AF1261" s="429"/>
      <c r="AG1261" s="429"/>
      <c r="AH1261" s="429"/>
      <c r="AI1261" s="429"/>
      <c r="AJ1261" s="429"/>
      <c r="AK1261" s="429"/>
      <c r="AL1261" s="429"/>
      <c r="AM1261" s="429"/>
      <c r="AN1261" s="430"/>
      <c r="AO1261" s="277" t="s">
        <v>976</v>
      </c>
      <c r="AP1261" s="291"/>
      <c r="AQ1261" s="291"/>
      <c r="AR1261" s="291"/>
      <c r="AS1261" s="291"/>
      <c r="AT1261" s="291"/>
      <c r="AU1261" s="291"/>
      <c r="AV1261" s="291"/>
      <c r="AW1261" s="291"/>
      <c r="AX1261" s="291"/>
      <c r="AY1261" s="291"/>
      <c r="AZ1261" s="291"/>
      <c r="BA1261" s="291"/>
      <c r="BB1261" s="291"/>
      <c r="BC1261" s="291"/>
      <c r="BD1261" s="291"/>
      <c r="BE1261" s="295"/>
      <c r="BF1261" s="472"/>
      <c r="BG1261" s="435"/>
      <c r="BH1261" s="435"/>
      <c r="BI1261" s="435"/>
      <c r="BJ1261" s="435"/>
      <c r="BK1261" s="435"/>
      <c r="BL1261" s="435"/>
      <c r="BM1261" s="435"/>
      <c r="BN1261" s="435"/>
      <c r="BO1261" s="435"/>
      <c r="BP1261" s="435"/>
      <c r="BQ1261" s="435"/>
      <c r="BR1261" s="435"/>
      <c r="BS1261" s="435"/>
      <c r="BT1261" s="435"/>
      <c r="BU1261" s="435"/>
      <c r="BV1261" s="435"/>
      <c r="BW1261" s="435"/>
      <c r="BX1261" s="435"/>
      <c r="BY1261" s="435"/>
      <c r="BZ1261" s="589"/>
      <c r="CA1261" s="452">
        <v>89</v>
      </c>
      <c r="CB1261" s="452"/>
      <c r="CC1261" s="452"/>
      <c r="CD1261" s="452"/>
      <c r="CE1261" s="452"/>
      <c r="CF1261" s="452"/>
      <c r="CG1261" s="452"/>
      <c r="CH1261" s="452"/>
      <c r="CI1261" s="452"/>
      <c r="CJ1261" s="452"/>
      <c r="CK1261" s="123"/>
    </row>
    <row r="1262" spans="1:89" ht="14.25" customHeight="1" x14ac:dyDescent="0.35">
      <c r="D1262" s="95" t="s">
        <v>569</v>
      </c>
      <c r="E1262" s="95"/>
      <c r="F1262" s="95"/>
      <c r="G1262" s="95"/>
      <c r="H1262" s="95"/>
      <c r="I1262" s="95"/>
      <c r="J1262" s="95"/>
      <c r="K1262" s="95"/>
      <c r="L1262" s="95"/>
      <c r="M1262" s="95"/>
      <c r="N1262" s="95"/>
      <c r="O1262" s="95"/>
      <c r="P1262" s="95"/>
      <c r="Q1262" s="95"/>
      <c r="R1262" s="95"/>
      <c r="S1262" s="95"/>
      <c r="T1262" s="95"/>
      <c r="U1262" s="95"/>
      <c r="V1262" s="95"/>
      <c r="W1262" s="95"/>
      <c r="X1262" s="95"/>
      <c r="Y1262" s="95"/>
      <c r="Z1262" s="95"/>
      <c r="AA1262" s="95"/>
      <c r="AB1262" s="95"/>
      <c r="AC1262" s="95"/>
      <c r="AD1262" s="95"/>
      <c r="AE1262" s="95"/>
      <c r="AF1262" s="95"/>
      <c r="AG1262" s="95"/>
      <c r="AH1262" s="95"/>
      <c r="AI1262" s="95"/>
      <c r="AJ1262" s="95"/>
      <c r="AK1262" s="95"/>
      <c r="AL1262" s="95"/>
      <c r="AM1262" s="95"/>
      <c r="AN1262" s="95"/>
      <c r="AO1262" s="95"/>
      <c r="AP1262" s="95"/>
      <c r="AQ1262" s="95"/>
      <c r="AR1262" s="95"/>
      <c r="AS1262" s="95"/>
      <c r="AT1262" s="95"/>
      <c r="AU1262" s="95"/>
      <c r="AV1262" s="95"/>
      <c r="AW1262" s="95"/>
      <c r="AX1262" s="95"/>
      <c r="AY1262" s="95"/>
      <c r="AZ1262" s="95"/>
      <c r="BA1262" s="95"/>
      <c r="BB1262" s="95"/>
      <c r="BC1262" s="95"/>
      <c r="BD1262" s="95"/>
      <c r="BE1262" s="95"/>
      <c r="BF1262" s="95"/>
      <c r="BG1262" s="95"/>
      <c r="BH1262" s="95"/>
      <c r="BI1262" s="95"/>
      <c r="BJ1262" s="95"/>
      <c r="BK1262" s="95"/>
      <c r="BL1262" s="95"/>
      <c r="BM1262" s="95"/>
      <c r="BN1262" s="95"/>
      <c r="BO1262" s="95"/>
      <c r="BP1262" s="95"/>
      <c r="BQ1262" s="95"/>
      <c r="BR1262" s="95"/>
      <c r="BS1262" s="95"/>
      <c r="BT1262" s="95"/>
      <c r="BU1262" s="95"/>
      <c r="BV1262" s="95"/>
      <c r="BW1262" s="95"/>
      <c r="BX1262" s="95"/>
      <c r="BY1262" s="95"/>
      <c r="BZ1262" s="95"/>
      <c r="CA1262" s="95"/>
      <c r="CB1262" s="95"/>
      <c r="CC1262" s="95"/>
      <c r="CD1262" s="95"/>
      <c r="CE1262" s="95"/>
      <c r="CF1262" s="95"/>
      <c r="CG1262" s="95"/>
      <c r="CH1262" s="95"/>
      <c r="CI1262" s="95"/>
      <c r="CJ1262" s="95"/>
    </row>
    <row r="1263" spans="1:89" ht="14.25" customHeight="1" x14ac:dyDescent="0.35"/>
    <row r="1264" spans="1:89" ht="14.25" customHeight="1" x14ac:dyDescent="0.35">
      <c r="A1264" s="99"/>
      <c r="B1264" s="99"/>
      <c r="C1264" s="99"/>
      <c r="D1264" s="99"/>
      <c r="E1264" s="99"/>
      <c r="F1264" s="99"/>
      <c r="G1264" s="99"/>
      <c r="H1264" s="99"/>
      <c r="I1264" s="99"/>
      <c r="J1264" s="99"/>
      <c r="K1264" s="99"/>
      <c r="L1264" s="99"/>
      <c r="M1264" s="99"/>
      <c r="N1264" s="99"/>
      <c r="O1264" s="99"/>
      <c r="P1264" s="99"/>
      <c r="Q1264" s="99"/>
      <c r="R1264" s="99"/>
      <c r="S1264" s="99"/>
      <c r="T1264" s="99"/>
      <c r="U1264" s="99"/>
      <c r="V1264" s="99"/>
      <c r="W1264" s="99"/>
      <c r="X1264" s="99"/>
      <c r="Y1264" s="99"/>
      <c r="Z1264" s="99"/>
      <c r="AA1264" s="99"/>
      <c r="AB1264" s="99"/>
      <c r="AC1264" s="99"/>
      <c r="AD1264" s="99"/>
      <c r="AE1264" s="99"/>
      <c r="AF1264" s="99"/>
      <c r="AG1264" s="99"/>
      <c r="AH1264" s="99"/>
      <c r="AI1264" s="99"/>
      <c r="AJ1264" s="99"/>
      <c r="AK1264" s="99"/>
      <c r="AL1264" s="99"/>
      <c r="AM1264" s="99"/>
      <c r="AN1264" s="99"/>
      <c r="AO1264" s="99"/>
      <c r="AP1264" s="99"/>
      <c r="AQ1264" s="99"/>
      <c r="AR1264" s="99"/>
      <c r="AS1264" s="99"/>
      <c r="AT1264" s="99"/>
      <c r="AU1264" s="99"/>
      <c r="AV1264" s="99"/>
      <c r="AW1264" s="99"/>
      <c r="AX1264" s="99"/>
      <c r="AY1264" s="99"/>
      <c r="AZ1264" s="99"/>
      <c r="BA1264" s="99"/>
      <c r="BB1264" s="99"/>
      <c r="BC1264" s="99"/>
      <c r="BD1264" s="99"/>
      <c r="BE1264" s="99"/>
      <c r="BF1264" s="99"/>
      <c r="BG1264" s="99"/>
      <c r="BH1264" s="99"/>
      <c r="BI1264" s="99"/>
      <c r="BJ1264" s="99"/>
      <c r="BK1264" s="99"/>
      <c r="BL1264" s="99"/>
      <c r="BM1264" s="99"/>
      <c r="BN1264" s="99"/>
      <c r="BO1264" s="99"/>
      <c r="BP1264" s="99"/>
      <c r="BQ1264" s="99"/>
      <c r="BR1264" s="99"/>
      <c r="BS1264" s="99"/>
      <c r="BT1264" s="99"/>
      <c r="BU1264" s="99"/>
      <c r="BV1264" s="99"/>
      <c r="BW1264" s="99"/>
      <c r="BX1264" s="99"/>
      <c r="BY1264" s="99"/>
      <c r="BZ1264" s="99"/>
      <c r="CA1264" s="99"/>
      <c r="CB1264" s="99"/>
      <c r="CC1264" s="99"/>
      <c r="CD1264" s="99"/>
      <c r="CE1264" s="99"/>
      <c r="CF1264" s="99"/>
      <c r="CG1264" s="99"/>
      <c r="CH1264" s="99"/>
      <c r="CI1264" s="99"/>
      <c r="CJ1264" s="99"/>
    </row>
    <row r="1265" spans="1:88" ht="14.25" customHeight="1" x14ac:dyDescent="0.35">
      <c r="A1265" s="99"/>
      <c r="B1265" s="99"/>
      <c r="C1265" s="99"/>
      <c r="D1265" s="99"/>
      <c r="E1265" s="99"/>
      <c r="F1265" s="99"/>
      <c r="G1265" s="99"/>
      <c r="H1265" s="99"/>
      <c r="I1265" s="99"/>
      <c r="J1265" s="99"/>
      <c r="K1265" s="99"/>
      <c r="L1265" s="99"/>
      <c r="M1265" s="99"/>
      <c r="N1265" s="99"/>
      <c r="O1265" s="99"/>
      <c r="P1265" s="99"/>
      <c r="Q1265" s="99"/>
      <c r="R1265" s="99"/>
      <c r="S1265" s="99"/>
      <c r="T1265" s="99"/>
      <c r="U1265" s="99"/>
      <c r="V1265" s="99"/>
      <c r="W1265" s="99"/>
      <c r="X1265" s="99"/>
      <c r="Y1265" s="99"/>
      <c r="Z1265" s="99"/>
      <c r="AA1265" s="99"/>
      <c r="AB1265" s="99"/>
      <c r="AC1265" s="99"/>
      <c r="AD1265" s="99"/>
      <c r="AE1265" s="99"/>
      <c r="AF1265" s="99"/>
      <c r="AG1265" s="99"/>
      <c r="AH1265" s="99"/>
      <c r="AI1265" s="99"/>
      <c r="AJ1265" s="99"/>
      <c r="AK1265" s="99"/>
      <c r="AL1265" s="99"/>
      <c r="AM1265" s="99"/>
      <c r="AN1265" s="99"/>
      <c r="AO1265" s="99"/>
      <c r="AP1265" s="99"/>
      <c r="AQ1265" s="99"/>
      <c r="AR1265" s="99"/>
      <c r="AS1265" s="99"/>
      <c r="AT1265" s="99"/>
      <c r="AU1265" s="99"/>
      <c r="AV1265" s="99"/>
      <c r="AW1265" s="99"/>
      <c r="AX1265" s="99"/>
      <c r="AY1265" s="99"/>
      <c r="AZ1265" s="99"/>
      <c r="BA1265" s="99"/>
      <c r="BB1265" s="99"/>
      <c r="BC1265" s="99"/>
      <c r="BD1265" s="99"/>
      <c r="BE1265" s="99"/>
      <c r="BF1265" s="99"/>
      <c r="BG1265" s="99"/>
      <c r="BH1265" s="99"/>
      <c r="BI1265" s="99"/>
      <c r="BJ1265" s="99"/>
      <c r="BK1265" s="99"/>
      <c r="BL1265" s="99"/>
      <c r="BM1265" s="99"/>
      <c r="BN1265" s="99"/>
      <c r="BO1265" s="99"/>
      <c r="BP1265" s="99"/>
      <c r="BQ1265" s="99"/>
      <c r="BR1265" s="99"/>
      <c r="BS1265" s="99"/>
      <c r="BT1265" s="99"/>
      <c r="BU1265" s="99"/>
      <c r="BV1265" s="99"/>
      <c r="BW1265" s="99"/>
      <c r="BX1265" s="99"/>
      <c r="BY1265" s="99"/>
      <c r="BZ1265" s="99"/>
      <c r="CA1265" s="99"/>
      <c r="CB1265" s="99"/>
      <c r="CC1265" s="99"/>
      <c r="CD1265" s="99"/>
      <c r="CE1265" s="99"/>
      <c r="CF1265" s="99"/>
      <c r="CG1265" s="99"/>
      <c r="CH1265" s="99"/>
      <c r="CI1265" s="99"/>
      <c r="CJ1265" s="99"/>
    </row>
    <row r="1266" spans="1:88" ht="14.25" customHeight="1" x14ac:dyDescent="0.35"/>
    <row r="1267" spans="1:88" ht="14.25" customHeight="1" x14ac:dyDescent="0.35">
      <c r="D1267" s="290" t="s">
        <v>570</v>
      </c>
      <c r="E1267" s="290"/>
      <c r="F1267" s="290"/>
      <c r="G1267" s="290"/>
      <c r="H1267" s="290"/>
      <c r="I1267" s="290"/>
      <c r="J1267" s="290"/>
      <c r="K1267" s="290"/>
      <c r="L1267" s="290"/>
      <c r="M1267" s="290"/>
      <c r="N1267" s="290"/>
      <c r="O1267" s="290"/>
      <c r="P1267" s="290"/>
      <c r="Q1267" s="290"/>
      <c r="R1267" s="290"/>
      <c r="S1267" s="290"/>
      <c r="T1267" s="290"/>
      <c r="U1267" s="290"/>
      <c r="V1267" s="290"/>
      <c r="W1267" s="290"/>
      <c r="X1267" s="290"/>
      <c r="Y1267" s="290"/>
      <c r="Z1267" s="290"/>
      <c r="AA1267" s="290"/>
      <c r="AB1267" s="290"/>
      <c r="AC1267" s="290"/>
      <c r="AD1267" s="290"/>
      <c r="AE1267" s="290"/>
      <c r="AF1267" s="290"/>
      <c r="AG1267" s="290"/>
      <c r="AH1267" s="90"/>
      <c r="AI1267" s="90"/>
      <c r="AJ1267" s="90"/>
      <c r="AK1267" s="90"/>
      <c r="AL1267" s="90"/>
      <c r="AM1267" s="90"/>
      <c r="AN1267" s="90"/>
      <c r="AO1267" s="90"/>
      <c r="AP1267" s="90"/>
      <c r="AR1267" s="590" t="s">
        <v>571</v>
      </c>
      <c r="AS1267" s="590"/>
      <c r="AT1267" s="590"/>
      <c r="AU1267" s="590"/>
      <c r="AV1267" s="590"/>
      <c r="AW1267" s="590"/>
      <c r="AX1267" s="590"/>
      <c r="AY1267" s="590"/>
      <c r="AZ1267" s="590"/>
      <c r="BA1267" s="590"/>
      <c r="BB1267" s="590"/>
      <c r="BC1267" s="590"/>
      <c r="BD1267" s="590"/>
      <c r="BE1267" s="590"/>
      <c r="BF1267" s="590"/>
      <c r="BG1267" s="590"/>
      <c r="BH1267" s="590"/>
      <c r="BI1267" s="590"/>
      <c r="BJ1267" s="590"/>
      <c r="BK1267" s="590"/>
      <c r="BL1267" s="590"/>
      <c r="BM1267" s="590"/>
      <c r="BN1267" s="590"/>
      <c r="BO1267" s="590"/>
      <c r="BP1267" s="590"/>
      <c r="BQ1267" s="590"/>
      <c r="BR1267" s="590"/>
      <c r="BS1267" s="590"/>
      <c r="BT1267" s="590"/>
      <c r="BU1267" s="590"/>
      <c r="BV1267" s="590"/>
      <c r="BW1267" s="590"/>
      <c r="BX1267" s="590"/>
      <c r="BY1267" s="590"/>
      <c r="BZ1267" s="590"/>
      <c r="CA1267" s="590"/>
      <c r="CB1267" s="590"/>
      <c r="CC1267" s="590"/>
      <c r="CD1267" s="590"/>
      <c r="CE1267" s="590"/>
      <c r="CF1267" s="590"/>
      <c r="CG1267" s="590"/>
      <c r="CH1267" s="590"/>
      <c r="CI1267" s="590"/>
      <c r="CJ1267" s="590"/>
    </row>
    <row r="1268" spans="1:88" ht="14.25" customHeight="1" x14ac:dyDescent="0.35">
      <c r="D1268" s="93"/>
      <c r="E1268" s="93"/>
      <c r="F1268" s="93"/>
      <c r="G1268" s="93"/>
      <c r="H1268" s="93"/>
      <c r="I1268" s="93"/>
      <c r="J1268" s="93"/>
      <c r="K1268" s="93"/>
      <c r="L1268" s="93"/>
      <c r="M1268" s="93"/>
      <c r="N1268" s="93"/>
      <c r="O1268" s="93"/>
      <c r="P1268" s="93"/>
      <c r="Q1268" s="93"/>
      <c r="R1268" s="93"/>
      <c r="S1268" s="93"/>
      <c r="T1268" s="93"/>
      <c r="U1268" s="93"/>
      <c r="V1268" s="93"/>
      <c r="W1268" s="93"/>
      <c r="X1268" s="93"/>
      <c r="Y1268" s="93"/>
      <c r="Z1268" s="93"/>
      <c r="AA1268" s="93"/>
      <c r="AB1268" s="93"/>
      <c r="AC1268" s="93"/>
      <c r="AD1268" s="93"/>
      <c r="AE1268" s="93"/>
      <c r="AF1268" s="93"/>
      <c r="AG1268" s="93"/>
      <c r="AH1268" s="93"/>
      <c r="AI1268" s="93"/>
      <c r="AJ1268" s="93"/>
      <c r="AK1268" s="93"/>
      <c r="AL1268" s="93"/>
      <c r="AM1268" s="93"/>
      <c r="AN1268" s="93"/>
      <c r="AO1268" s="93"/>
      <c r="AP1268" s="93"/>
      <c r="AR1268" s="590"/>
      <c r="AS1268" s="590"/>
      <c r="AT1268" s="590"/>
      <c r="AU1268" s="590"/>
      <c r="AV1268" s="590"/>
      <c r="AW1268" s="590"/>
      <c r="AX1268" s="590"/>
      <c r="AY1268" s="590"/>
      <c r="AZ1268" s="590"/>
      <c r="BA1268" s="590"/>
      <c r="BB1268" s="590"/>
      <c r="BC1268" s="590"/>
      <c r="BD1268" s="590"/>
      <c r="BE1268" s="590"/>
      <c r="BF1268" s="590"/>
      <c r="BG1268" s="590"/>
      <c r="BH1268" s="590"/>
      <c r="BI1268" s="590"/>
      <c r="BJ1268" s="590"/>
      <c r="BK1268" s="590"/>
      <c r="BL1268" s="590"/>
      <c r="BM1268" s="590"/>
      <c r="BN1268" s="590"/>
      <c r="BO1268" s="590"/>
      <c r="BP1268" s="590"/>
      <c r="BQ1268" s="590"/>
      <c r="BR1268" s="590"/>
      <c r="BS1268" s="590"/>
      <c r="BT1268" s="590"/>
      <c r="BU1268" s="590"/>
      <c r="BV1268" s="590"/>
      <c r="BW1268" s="590"/>
      <c r="BX1268" s="590"/>
      <c r="BY1268" s="590"/>
      <c r="BZ1268" s="590"/>
      <c r="CA1268" s="590"/>
      <c r="CB1268" s="590"/>
      <c r="CC1268" s="590"/>
      <c r="CD1268" s="590"/>
      <c r="CE1268" s="590"/>
      <c r="CF1268" s="590"/>
      <c r="CG1268" s="590"/>
      <c r="CH1268" s="590"/>
      <c r="CI1268" s="590"/>
      <c r="CJ1268" s="590"/>
    </row>
    <row r="1269" spans="1:88" ht="14.25" customHeight="1" x14ac:dyDescent="0.35">
      <c r="D1269" s="284" t="s">
        <v>572</v>
      </c>
      <c r="E1269" s="285"/>
      <c r="F1269" s="285"/>
      <c r="G1269" s="285"/>
      <c r="H1269" s="285"/>
      <c r="I1269" s="285"/>
      <c r="J1269" s="285"/>
      <c r="K1269" s="285"/>
      <c r="L1269" s="285"/>
      <c r="M1269" s="285"/>
      <c r="N1269" s="285"/>
      <c r="O1269" s="285"/>
      <c r="P1269" s="285"/>
      <c r="Q1269" s="285"/>
      <c r="R1269" s="285"/>
      <c r="S1269" s="285"/>
      <c r="T1269" s="285"/>
      <c r="U1269" s="285"/>
      <c r="V1269" s="285"/>
      <c r="W1269" s="285"/>
      <c r="X1269" s="285"/>
      <c r="Y1269" s="285"/>
      <c r="Z1269" s="285"/>
      <c r="AA1269" s="285"/>
      <c r="AB1269" s="285"/>
      <c r="AC1269" s="285"/>
      <c r="AD1269" s="285"/>
      <c r="AE1269" s="285"/>
      <c r="AF1269" s="286"/>
      <c r="AG1269" s="566" t="s">
        <v>532</v>
      </c>
      <c r="AH1269" s="567"/>
      <c r="AI1269" s="567"/>
      <c r="AJ1269" s="567"/>
      <c r="AK1269" s="567"/>
      <c r="AL1269" s="567"/>
      <c r="AM1269" s="567"/>
      <c r="AN1269" s="567"/>
      <c r="AO1269" s="567"/>
      <c r="AP1269" s="567"/>
      <c r="AQ1269" s="5"/>
      <c r="AR1269" s="476" t="s">
        <v>572</v>
      </c>
      <c r="AS1269" s="476"/>
      <c r="AT1269" s="476"/>
      <c r="AU1269" s="476"/>
      <c r="AV1269" s="476"/>
      <c r="AW1269" s="476"/>
      <c r="AX1269" s="476"/>
      <c r="AY1269" s="476"/>
      <c r="AZ1269" s="476"/>
      <c r="BA1269" s="476"/>
      <c r="BB1269" s="476"/>
      <c r="BC1269" s="476"/>
      <c r="BD1269" s="476"/>
      <c r="BE1269" s="476"/>
      <c r="BF1269" s="476"/>
      <c r="BG1269" s="476"/>
      <c r="BH1269" s="476" t="s">
        <v>573</v>
      </c>
      <c r="BI1269" s="476"/>
      <c r="BJ1269" s="476"/>
      <c r="BK1269" s="476"/>
      <c r="BL1269" s="476"/>
      <c r="BM1269" s="476"/>
      <c r="BN1269" s="476"/>
      <c r="BO1269" s="476"/>
      <c r="BP1269" s="476"/>
      <c r="BQ1269" s="476"/>
      <c r="BR1269" s="476"/>
      <c r="BS1269" s="476"/>
      <c r="BT1269" s="476"/>
      <c r="BU1269" s="476"/>
      <c r="BV1269" s="476"/>
      <c r="BW1269" s="476"/>
      <c r="BX1269" s="476"/>
      <c r="BY1269" s="566" t="s">
        <v>532</v>
      </c>
      <c r="BZ1269" s="567"/>
      <c r="CA1269" s="567"/>
      <c r="CB1269" s="567"/>
      <c r="CC1269" s="567"/>
      <c r="CD1269" s="567"/>
      <c r="CE1269" s="567"/>
      <c r="CF1269" s="567"/>
      <c r="CG1269" s="567"/>
      <c r="CH1269" s="567"/>
      <c r="CI1269" s="567"/>
      <c r="CJ1269" s="568"/>
    </row>
    <row r="1270" spans="1:88" ht="14.25" customHeight="1" x14ac:dyDescent="0.35">
      <c r="D1270" s="287"/>
      <c r="E1270" s="288"/>
      <c r="F1270" s="288"/>
      <c r="G1270" s="288"/>
      <c r="H1270" s="288"/>
      <c r="I1270" s="288"/>
      <c r="J1270" s="288"/>
      <c r="K1270" s="288"/>
      <c r="L1270" s="288"/>
      <c r="M1270" s="288"/>
      <c r="N1270" s="288"/>
      <c r="O1270" s="288"/>
      <c r="P1270" s="288"/>
      <c r="Q1270" s="288"/>
      <c r="R1270" s="288"/>
      <c r="S1270" s="288"/>
      <c r="T1270" s="288"/>
      <c r="U1270" s="288"/>
      <c r="V1270" s="288"/>
      <c r="W1270" s="288"/>
      <c r="X1270" s="288"/>
      <c r="Y1270" s="288"/>
      <c r="Z1270" s="288"/>
      <c r="AA1270" s="288"/>
      <c r="AB1270" s="288"/>
      <c r="AC1270" s="288"/>
      <c r="AD1270" s="288"/>
      <c r="AE1270" s="288"/>
      <c r="AF1270" s="289"/>
      <c r="AG1270" s="566" t="s">
        <v>495</v>
      </c>
      <c r="AH1270" s="567"/>
      <c r="AI1270" s="567"/>
      <c r="AJ1270" s="567"/>
      <c r="AK1270" s="567"/>
      <c r="AL1270" s="567"/>
      <c r="AM1270" s="568"/>
      <c r="AN1270" s="566" t="s">
        <v>549</v>
      </c>
      <c r="AO1270" s="567"/>
      <c r="AP1270" s="567"/>
      <c r="AQ1270" s="5"/>
      <c r="AR1270" s="476"/>
      <c r="AS1270" s="476"/>
      <c r="AT1270" s="476"/>
      <c r="AU1270" s="476"/>
      <c r="AV1270" s="476"/>
      <c r="AW1270" s="476"/>
      <c r="AX1270" s="476"/>
      <c r="AY1270" s="476"/>
      <c r="AZ1270" s="476"/>
      <c r="BA1270" s="476"/>
      <c r="BB1270" s="476"/>
      <c r="BC1270" s="476"/>
      <c r="BD1270" s="476"/>
      <c r="BE1270" s="476"/>
      <c r="BF1270" s="476"/>
      <c r="BG1270" s="476"/>
      <c r="BH1270" s="476" t="s">
        <v>574</v>
      </c>
      <c r="BI1270" s="476"/>
      <c r="BJ1270" s="476"/>
      <c r="BK1270" s="476"/>
      <c r="BL1270" s="476"/>
      <c r="BM1270" s="476"/>
      <c r="BN1270" s="476"/>
      <c r="BO1270" s="476"/>
      <c r="BP1270" s="476"/>
      <c r="BQ1270" s="476" t="s">
        <v>575</v>
      </c>
      <c r="BR1270" s="476"/>
      <c r="BS1270" s="476"/>
      <c r="BT1270" s="476"/>
      <c r="BU1270" s="476"/>
      <c r="BV1270" s="476"/>
      <c r="BW1270" s="476"/>
      <c r="BX1270" s="476"/>
      <c r="BY1270" s="476" t="s">
        <v>495</v>
      </c>
      <c r="BZ1270" s="476"/>
      <c r="CA1270" s="476"/>
      <c r="CB1270" s="476"/>
      <c r="CC1270" s="476"/>
      <c r="CD1270" s="476"/>
      <c r="CE1270" s="476" t="s">
        <v>549</v>
      </c>
      <c r="CF1270" s="476"/>
      <c r="CG1270" s="476"/>
      <c r="CH1270" s="476"/>
      <c r="CI1270" s="476"/>
      <c r="CJ1270" s="476"/>
    </row>
    <row r="1271" spans="1:88" ht="14.25" customHeight="1" x14ac:dyDescent="0.35">
      <c r="D1271" s="424" t="s">
        <v>1163</v>
      </c>
      <c r="E1271" s="425"/>
      <c r="F1271" s="425"/>
      <c r="G1271" s="425"/>
      <c r="H1271" s="425"/>
      <c r="I1271" s="425"/>
      <c r="J1271" s="425"/>
      <c r="K1271" s="425"/>
      <c r="L1271" s="425"/>
      <c r="M1271" s="425"/>
      <c r="N1271" s="425"/>
      <c r="O1271" s="425"/>
      <c r="P1271" s="425"/>
      <c r="Q1271" s="425"/>
      <c r="R1271" s="425"/>
      <c r="S1271" s="425"/>
      <c r="T1271" s="425"/>
      <c r="U1271" s="425"/>
      <c r="V1271" s="425"/>
      <c r="W1271" s="425"/>
      <c r="X1271" s="425"/>
      <c r="Y1271" s="425"/>
      <c r="Z1271" s="425"/>
      <c r="AA1271" s="425"/>
      <c r="AB1271" s="425"/>
      <c r="AC1271" s="425"/>
      <c r="AD1271" s="425"/>
      <c r="AE1271" s="425"/>
      <c r="AF1271" s="426"/>
      <c r="AG1271" s="424"/>
      <c r="AH1271" s="425"/>
      <c r="AI1271" s="425"/>
      <c r="AJ1271" s="425"/>
      <c r="AK1271" s="425"/>
      <c r="AL1271" s="425"/>
      <c r="AM1271" s="426"/>
      <c r="AN1271" s="424" t="s">
        <v>976</v>
      </c>
      <c r="AO1271" s="425"/>
      <c r="AP1271" s="425"/>
      <c r="AR1271" s="586" t="s">
        <v>1171</v>
      </c>
      <c r="AS1271" s="587"/>
      <c r="AT1271" s="587"/>
      <c r="AU1271" s="587"/>
      <c r="AV1271" s="587"/>
      <c r="AW1271" s="587"/>
      <c r="AX1271" s="587"/>
      <c r="AY1271" s="587"/>
      <c r="AZ1271" s="587"/>
      <c r="BA1271" s="587"/>
      <c r="BB1271" s="587"/>
      <c r="BC1271" s="587"/>
      <c r="BD1271" s="587"/>
      <c r="BE1271" s="587"/>
      <c r="BF1271" s="587"/>
      <c r="BG1271" s="588"/>
      <c r="BH1271" s="469"/>
      <c r="BI1271" s="469"/>
      <c r="BJ1271" s="469"/>
      <c r="BK1271" s="469"/>
      <c r="BL1271" s="469"/>
      <c r="BM1271" s="469"/>
      <c r="BN1271" s="469"/>
      <c r="BO1271" s="469"/>
      <c r="BP1271" s="469"/>
      <c r="BQ1271" s="424"/>
      <c r="BR1271" s="425"/>
      <c r="BS1271" s="425"/>
      <c r="BT1271" s="425"/>
      <c r="BU1271" s="425"/>
      <c r="BV1271" s="425"/>
      <c r="BW1271" s="425"/>
      <c r="BX1271" s="426"/>
      <c r="BY1271" s="469"/>
      <c r="BZ1271" s="469"/>
      <c r="CA1271" s="469"/>
      <c r="CB1271" s="469"/>
      <c r="CC1271" s="469"/>
      <c r="CD1271" s="469"/>
      <c r="CE1271" s="469"/>
      <c r="CF1271" s="469"/>
      <c r="CG1271" s="469"/>
      <c r="CH1271" s="469"/>
      <c r="CI1271" s="469"/>
      <c r="CJ1271" s="469"/>
    </row>
    <row r="1272" spans="1:88" ht="14.25" customHeight="1" x14ac:dyDescent="0.35">
      <c r="D1272" s="424" t="s">
        <v>1164</v>
      </c>
      <c r="E1272" s="425"/>
      <c r="F1272" s="425"/>
      <c r="G1272" s="425"/>
      <c r="H1272" s="425"/>
      <c r="I1272" s="425"/>
      <c r="J1272" s="425"/>
      <c r="K1272" s="425"/>
      <c r="L1272" s="425"/>
      <c r="M1272" s="425"/>
      <c r="N1272" s="425"/>
      <c r="O1272" s="425"/>
      <c r="P1272" s="425"/>
      <c r="Q1272" s="425"/>
      <c r="R1272" s="425"/>
      <c r="S1272" s="425"/>
      <c r="T1272" s="425"/>
      <c r="U1272" s="425"/>
      <c r="V1272" s="425"/>
      <c r="W1272" s="425"/>
      <c r="X1272" s="425"/>
      <c r="Y1272" s="425"/>
      <c r="Z1272" s="425"/>
      <c r="AA1272" s="425"/>
      <c r="AB1272" s="425"/>
      <c r="AC1272" s="425"/>
      <c r="AD1272" s="425"/>
      <c r="AE1272" s="425"/>
      <c r="AF1272" s="426"/>
      <c r="AG1272" s="424" t="s">
        <v>976</v>
      </c>
      <c r="AH1272" s="425"/>
      <c r="AI1272" s="425"/>
      <c r="AJ1272" s="425"/>
      <c r="AK1272" s="425"/>
      <c r="AL1272" s="425"/>
      <c r="AM1272" s="426"/>
      <c r="AN1272" s="424"/>
      <c r="AO1272" s="425"/>
      <c r="AP1272" s="425"/>
      <c r="AR1272" s="586" t="s">
        <v>1172</v>
      </c>
      <c r="AS1272" s="587"/>
      <c r="AT1272" s="587"/>
      <c r="AU1272" s="587"/>
      <c r="AV1272" s="587"/>
      <c r="AW1272" s="587"/>
      <c r="AX1272" s="587"/>
      <c r="AY1272" s="587"/>
      <c r="AZ1272" s="587"/>
      <c r="BA1272" s="587"/>
      <c r="BB1272" s="587"/>
      <c r="BC1272" s="587"/>
      <c r="BD1272" s="587"/>
      <c r="BE1272" s="587"/>
      <c r="BF1272" s="587"/>
      <c r="BG1272" s="588"/>
      <c r="BH1272" s="469">
        <v>16</v>
      </c>
      <c r="BI1272" s="469"/>
      <c r="BJ1272" s="469"/>
      <c r="BK1272" s="469"/>
      <c r="BL1272" s="469"/>
      <c r="BM1272" s="469"/>
      <c r="BN1272" s="469"/>
      <c r="BO1272" s="469"/>
      <c r="BP1272" s="469"/>
      <c r="BQ1272" s="424">
        <v>35</v>
      </c>
      <c r="BR1272" s="425"/>
      <c r="BS1272" s="425"/>
      <c r="BT1272" s="425"/>
      <c r="BU1272" s="425"/>
      <c r="BV1272" s="425"/>
      <c r="BW1272" s="425"/>
      <c r="BX1272" s="426"/>
      <c r="BY1272" s="469" t="s">
        <v>976</v>
      </c>
      <c r="BZ1272" s="469"/>
      <c r="CA1272" s="469"/>
      <c r="CB1272" s="469"/>
      <c r="CC1272" s="469"/>
      <c r="CD1272" s="469"/>
      <c r="CE1272" s="469"/>
      <c r="CF1272" s="469"/>
      <c r="CG1272" s="469"/>
      <c r="CH1272" s="469"/>
      <c r="CI1272" s="469"/>
      <c r="CJ1272" s="469"/>
    </row>
    <row r="1273" spans="1:88" ht="14.25" customHeight="1" x14ac:dyDescent="0.35">
      <c r="D1273" s="424" t="s">
        <v>1165</v>
      </c>
      <c r="E1273" s="425"/>
      <c r="F1273" s="425"/>
      <c r="G1273" s="425"/>
      <c r="H1273" s="425"/>
      <c r="I1273" s="425"/>
      <c r="J1273" s="425"/>
      <c r="K1273" s="425"/>
      <c r="L1273" s="425"/>
      <c r="M1273" s="425"/>
      <c r="N1273" s="425"/>
      <c r="O1273" s="425"/>
      <c r="P1273" s="425"/>
      <c r="Q1273" s="425"/>
      <c r="R1273" s="425"/>
      <c r="S1273" s="425"/>
      <c r="T1273" s="425"/>
      <c r="U1273" s="425"/>
      <c r="V1273" s="425"/>
      <c r="W1273" s="425"/>
      <c r="X1273" s="425"/>
      <c r="Y1273" s="425"/>
      <c r="Z1273" s="425"/>
      <c r="AA1273" s="425"/>
      <c r="AB1273" s="425"/>
      <c r="AC1273" s="425"/>
      <c r="AD1273" s="425"/>
      <c r="AE1273" s="425"/>
      <c r="AF1273" s="426"/>
      <c r="AG1273" s="424"/>
      <c r="AH1273" s="425"/>
      <c r="AI1273" s="425"/>
      <c r="AJ1273" s="425"/>
      <c r="AK1273" s="425"/>
      <c r="AL1273" s="425"/>
      <c r="AM1273" s="426"/>
      <c r="AN1273" s="424" t="s">
        <v>976</v>
      </c>
      <c r="AO1273" s="425"/>
      <c r="AP1273" s="425"/>
      <c r="AR1273" s="586" t="s">
        <v>1173</v>
      </c>
      <c r="AS1273" s="587"/>
      <c r="AT1273" s="587"/>
      <c r="AU1273" s="587"/>
      <c r="AV1273" s="587"/>
      <c r="AW1273" s="587"/>
      <c r="AX1273" s="587"/>
      <c r="AY1273" s="587"/>
      <c r="AZ1273" s="587"/>
      <c r="BA1273" s="587"/>
      <c r="BB1273" s="587"/>
      <c r="BC1273" s="587"/>
      <c r="BD1273" s="587"/>
      <c r="BE1273" s="587"/>
      <c r="BF1273" s="587"/>
      <c r="BG1273" s="588"/>
      <c r="BH1273" s="469">
        <v>32</v>
      </c>
      <c r="BI1273" s="469"/>
      <c r="BJ1273" s="469"/>
      <c r="BK1273" s="469"/>
      <c r="BL1273" s="469"/>
      <c r="BM1273" s="469"/>
      <c r="BN1273" s="469"/>
      <c r="BO1273" s="469"/>
      <c r="BP1273" s="469"/>
      <c r="BQ1273" s="424">
        <v>82</v>
      </c>
      <c r="BR1273" s="425"/>
      <c r="BS1273" s="425"/>
      <c r="BT1273" s="425"/>
      <c r="BU1273" s="425"/>
      <c r="BV1273" s="425"/>
      <c r="BW1273" s="425"/>
      <c r="BX1273" s="426"/>
      <c r="BY1273" s="469" t="s">
        <v>976</v>
      </c>
      <c r="BZ1273" s="469"/>
      <c r="CA1273" s="469"/>
      <c r="CB1273" s="469"/>
      <c r="CC1273" s="469"/>
      <c r="CD1273" s="469"/>
      <c r="CE1273" s="469"/>
      <c r="CF1273" s="469"/>
      <c r="CG1273" s="469"/>
      <c r="CH1273" s="469"/>
      <c r="CI1273" s="469"/>
      <c r="CJ1273" s="469"/>
    </row>
    <row r="1274" spans="1:88" ht="14.25" customHeight="1" x14ac:dyDescent="0.35">
      <c r="D1274" s="424" t="s">
        <v>1166</v>
      </c>
      <c r="E1274" s="425"/>
      <c r="F1274" s="425"/>
      <c r="G1274" s="425"/>
      <c r="H1274" s="425"/>
      <c r="I1274" s="425"/>
      <c r="J1274" s="425"/>
      <c r="K1274" s="425"/>
      <c r="L1274" s="425"/>
      <c r="M1274" s="425"/>
      <c r="N1274" s="425"/>
      <c r="O1274" s="425"/>
      <c r="P1274" s="425"/>
      <c r="Q1274" s="425"/>
      <c r="R1274" s="425"/>
      <c r="S1274" s="425"/>
      <c r="T1274" s="425"/>
      <c r="U1274" s="425"/>
      <c r="V1274" s="425"/>
      <c r="W1274" s="425"/>
      <c r="X1274" s="425"/>
      <c r="Y1274" s="425"/>
      <c r="Z1274" s="425"/>
      <c r="AA1274" s="425"/>
      <c r="AB1274" s="425"/>
      <c r="AC1274" s="425"/>
      <c r="AD1274" s="425"/>
      <c r="AE1274" s="425"/>
      <c r="AF1274" s="426"/>
      <c r="AG1274" s="424" t="s">
        <v>976</v>
      </c>
      <c r="AH1274" s="425"/>
      <c r="AI1274" s="425"/>
      <c r="AJ1274" s="425"/>
      <c r="AK1274" s="425"/>
      <c r="AL1274" s="425"/>
      <c r="AM1274" s="426"/>
      <c r="AN1274" s="424"/>
      <c r="AO1274" s="425"/>
      <c r="AP1274" s="425"/>
      <c r="AR1274" s="586" t="s">
        <v>1174</v>
      </c>
      <c r="AS1274" s="587"/>
      <c r="AT1274" s="587"/>
      <c r="AU1274" s="587"/>
      <c r="AV1274" s="587"/>
      <c r="AW1274" s="587"/>
      <c r="AX1274" s="587"/>
      <c r="AY1274" s="587"/>
      <c r="AZ1274" s="587"/>
      <c r="BA1274" s="587"/>
      <c r="BB1274" s="587"/>
      <c r="BC1274" s="587"/>
      <c r="BD1274" s="587"/>
      <c r="BE1274" s="587"/>
      <c r="BF1274" s="587"/>
      <c r="BG1274" s="588"/>
      <c r="BH1274" s="469"/>
      <c r="BI1274" s="469"/>
      <c r="BJ1274" s="469"/>
      <c r="BK1274" s="469"/>
      <c r="BL1274" s="469"/>
      <c r="BM1274" s="469"/>
      <c r="BN1274" s="469"/>
      <c r="BO1274" s="469"/>
      <c r="BP1274" s="469"/>
      <c r="BQ1274" s="424"/>
      <c r="BR1274" s="425"/>
      <c r="BS1274" s="425"/>
      <c r="BT1274" s="425"/>
      <c r="BU1274" s="425"/>
      <c r="BV1274" s="425"/>
      <c r="BW1274" s="425"/>
      <c r="BX1274" s="426"/>
      <c r="BY1274" s="469"/>
      <c r="BZ1274" s="469"/>
      <c r="CA1274" s="469"/>
      <c r="CB1274" s="469"/>
      <c r="CC1274" s="469"/>
      <c r="CD1274" s="469"/>
      <c r="CE1274" s="469"/>
      <c r="CF1274" s="469"/>
      <c r="CG1274" s="469"/>
      <c r="CH1274" s="469"/>
      <c r="CI1274" s="469"/>
      <c r="CJ1274" s="469"/>
    </row>
    <row r="1275" spans="1:88" ht="14.25" customHeight="1" x14ac:dyDescent="0.35">
      <c r="D1275" s="424" t="s">
        <v>1167</v>
      </c>
      <c r="E1275" s="425"/>
      <c r="F1275" s="425"/>
      <c r="G1275" s="425"/>
      <c r="H1275" s="425"/>
      <c r="I1275" s="425"/>
      <c r="J1275" s="425"/>
      <c r="K1275" s="425"/>
      <c r="L1275" s="425"/>
      <c r="M1275" s="425"/>
      <c r="N1275" s="425"/>
      <c r="O1275" s="425"/>
      <c r="P1275" s="425"/>
      <c r="Q1275" s="425"/>
      <c r="R1275" s="425"/>
      <c r="S1275" s="425"/>
      <c r="T1275" s="425"/>
      <c r="U1275" s="425"/>
      <c r="V1275" s="425"/>
      <c r="W1275" s="425"/>
      <c r="X1275" s="425"/>
      <c r="Y1275" s="425"/>
      <c r="Z1275" s="425"/>
      <c r="AA1275" s="425"/>
      <c r="AB1275" s="425"/>
      <c r="AC1275" s="425"/>
      <c r="AD1275" s="425"/>
      <c r="AE1275" s="425"/>
      <c r="AF1275" s="426"/>
      <c r="AG1275" s="424"/>
      <c r="AH1275" s="425"/>
      <c r="AI1275" s="425"/>
      <c r="AJ1275" s="425"/>
      <c r="AK1275" s="425"/>
      <c r="AL1275" s="425"/>
      <c r="AM1275" s="426"/>
      <c r="AN1275" s="424" t="s">
        <v>976</v>
      </c>
      <c r="AO1275" s="425"/>
      <c r="AP1275" s="425"/>
      <c r="AR1275" s="586" t="s">
        <v>1175</v>
      </c>
      <c r="AS1275" s="587"/>
      <c r="AT1275" s="587"/>
      <c r="AU1275" s="587"/>
      <c r="AV1275" s="587"/>
      <c r="AW1275" s="587"/>
      <c r="AX1275" s="587"/>
      <c r="AY1275" s="587"/>
      <c r="AZ1275" s="587"/>
      <c r="BA1275" s="587"/>
      <c r="BB1275" s="587"/>
      <c r="BC1275" s="587"/>
      <c r="BD1275" s="587"/>
      <c r="BE1275" s="587"/>
      <c r="BF1275" s="587"/>
      <c r="BG1275" s="588"/>
      <c r="BH1275" s="469"/>
      <c r="BI1275" s="469"/>
      <c r="BJ1275" s="469"/>
      <c r="BK1275" s="469"/>
      <c r="BL1275" s="469"/>
      <c r="BM1275" s="469"/>
      <c r="BN1275" s="469"/>
      <c r="BO1275" s="469"/>
      <c r="BP1275" s="469"/>
      <c r="BQ1275" s="424"/>
      <c r="BR1275" s="425"/>
      <c r="BS1275" s="425"/>
      <c r="BT1275" s="425"/>
      <c r="BU1275" s="425"/>
      <c r="BV1275" s="425"/>
      <c r="BW1275" s="425"/>
      <c r="BX1275" s="426"/>
      <c r="BY1275" s="469"/>
      <c r="BZ1275" s="469"/>
      <c r="CA1275" s="469"/>
      <c r="CB1275" s="469"/>
      <c r="CC1275" s="469"/>
      <c r="CD1275" s="469"/>
      <c r="CE1275" s="469" t="s">
        <v>976</v>
      </c>
      <c r="CF1275" s="469"/>
      <c r="CG1275" s="469"/>
      <c r="CH1275" s="469"/>
      <c r="CI1275" s="469"/>
      <c r="CJ1275" s="469"/>
    </row>
    <row r="1276" spans="1:88" ht="14.25" customHeight="1" x14ac:dyDescent="0.35">
      <c r="D1276" s="424" t="s">
        <v>1168</v>
      </c>
      <c r="E1276" s="425"/>
      <c r="F1276" s="425"/>
      <c r="G1276" s="425"/>
      <c r="H1276" s="425"/>
      <c r="I1276" s="425"/>
      <c r="J1276" s="425"/>
      <c r="K1276" s="425"/>
      <c r="L1276" s="425"/>
      <c r="M1276" s="425"/>
      <c r="N1276" s="425"/>
      <c r="O1276" s="425"/>
      <c r="P1276" s="425"/>
      <c r="Q1276" s="425"/>
      <c r="R1276" s="425"/>
      <c r="S1276" s="425"/>
      <c r="T1276" s="425"/>
      <c r="U1276" s="425"/>
      <c r="V1276" s="425"/>
      <c r="W1276" s="425"/>
      <c r="X1276" s="425"/>
      <c r="Y1276" s="425"/>
      <c r="Z1276" s="425"/>
      <c r="AA1276" s="425"/>
      <c r="AB1276" s="425"/>
      <c r="AC1276" s="425"/>
      <c r="AD1276" s="425"/>
      <c r="AE1276" s="425"/>
      <c r="AF1276" s="426"/>
      <c r="AG1276" s="424"/>
      <c r="AH1276" s="425"/>
      <c r="AI1276" s="425"/>
      <c r="AJ1276" s="425"/>
      <c r="AK1276" s="425"/>
      <c r="AL1276" s="425"/>
      <c r="AM1276" s="426"/>
      <c r="AN1276" s="424" t="s">
        <v>976</v>
      </c>
      <c r="AO1276" s="425"/>
      <c r="AP1276" s="425"/>
      <c r="AR1276" s="586" t="s">
        <v>1176</v>
      </c>
      <c r="AS1276" s="587"/>
      <c r="AT1276" s="587"/>
      <c r="AU1276" s="587"/>
      <c r="AV1276" s="587"/>
      <c r="AW1276" s="587"/>
      <c r="AX1276" s="587"/>
      <c r="AY1276" s="587"/>
      <c r="AZ1276" s="587"/>
      <c r="BA1276" s="587"/>
      <c r="BB1276" s="587"/>
      <c r="BC1276" s="587"/>
      <c r="BD1276" s="587"/>
      <c r="BE1276" s="587"/>
      <c r="BF1276" s="587"/>
      <c r="BG1276" s="588"/>
      <c r="BH1276" s="469"/>
      <c r="BI1276" s="469"/>
      <c r="BJ1276" s="469"/>
      <c r="BK1276" s="469"/>
      <c r="BL1276" s="469"/>
      <c r="BM1276" s="469"/>
      <c r="BN1276" s="469"/>
      <c r="BO1276" s="469"/>
      <c r="BP1276" s="469"/>
      <c r="BQ1276" s="424"/>
      <c r="BR1276" s="425"/>
      <c r="BS1276" s="425"/>
      <c r="BT1276" s="425"/>
      <c r="BU1276" s="425"/>
      <c r="BV1276" s="425"/>
      <c r="BW1276" s="425"/>
      <c r="BX1276" s="426"/>
      <c r="BY1276" s="469"/>
      <c r="BZ1276" s="469"/>
      <c r="CA1276" s="469"/>
      <c r="CB1276" s="469"/>
      <c r="CC1276" s="469"/>
      <c r="CD1276" s="469"/>
      <c r="CE1276" s="469" t="s">
        <v>976</v>
      </c>
      <c r="CF1276" s="469"/>
      <c r="CG1276" s="469"/>
      <c r="CH1276" s="469"/>
      <c r="CI1276" s="469"/>
      <c r="CJ1276" s="469"/>
    </row>
    <row r="1277" spans="1:88" ht="14.25" customHeight="1" x14ac:dyDescent="0.35">
      <c r="D1277" s="424" t="s">
        <v>1169</v>
      </c>
      <c r="E1277" s="425"/>
      <c r="F1277" s="425"/>
      <c r="G1277" s="425"/>
      <c r="H1277" s="425"/>
      <c r="I1277" s="425"/>
      <c r="J1277" s="425"/>
      <c r="K1277" s="425"/>
      <c r="L1277" s="425"/>
      <c r="M1277" s="425"/>
      <c r="N1277" s="425"/>
      <c r="O1277" s="425"/>
      <c r="P1277" s="425"/>
      <c r="Q1277" s="425"/>
      <c r="R1277" s="425"/>
      <c r="S1277" s="425"/>
      <c r="T1277" s="425"/>
      <c r="U1277" s="425"/>
      <c r="V1277" s="425"/>
      <c r="W1277" s="425"/>
      <c r="X1277" s="425"/>
      <c r="Y1277" s="425"/>
      <c r="Z1277" s="425"/>
      <c r="AA1277" s="425"/>
      <c r="AB1277" s="425"/>
      <c r="AC1277" s="425"/>
      <c r="AD1277" s="425"/>
      <c r="AE1277" s="425"/>
      <c r="AF1277" s="426"/>
      <c r="AG1277" s="424"/>
      <c r="AH1277" s="425"/>
      <c r="AI1277" s="425"/>
      <c r="AJ1277" s="425"/>
      <c r="AK1277" s="425"/>
      <c r="AL1277" s="425"/>
      <c r="AM1277" s="426"/>
      <c r="AN1277" s="424" t="s">
        <v>976</v>
      </c>
      <c r="AO1277" s="425"/>
      <c r="AP1277" s="425"/>
      <c r="AR1277" s="586" t="s">
        <v>1177</v>
      </c>
      <c r="AS1277" s="587"/>
      <c r="AT1277" s="587"/>
      <c r="AU1277" s="587"/>
      <c r="AV1277" s="587"/>
      <c r="AW1277" s="587"/>
      <c r="AX1277" s="587"/>
      <c r="AY1277" s="587"/>
      <c r="AZ1277" s="587"/>
      <c r="BA1277" s="587"/>
      <c r="BB1277" s="587"/>
      <c r="BC1277" s="587"/>
      <c r="BD1277" s="587"/>
      <c r="BE1277" s="587"/>
      <c r="BF1277" s="587"/>
      <c r="BG1277" s="588"/>
      <c r="BH1277" s="469"/>
      <c r="BI1277" s="469"/>
      <c r="BJ1277" s="469"/>
      <c r="BK1277" s="469"/>
      <c r="BL1277" s="469"/>
      <c r="BM1277" s="469"/>
      <c r="BN1277" s="469"/>
      <c r="BO1277" s="469"/>
      <c r="BP1277" s="469"/>
      <c r="BQ1277" s="424"/>
      <c r="BR1277" s="425"/>
      <c r="BS1277" s="425"/>
      <c r="BT1277" s="425"/>
      <c r="BU1277" s="425"/>
      <c r="BV1277" s="425"/>
      <c r="BW1277" s="425"/>
      <c r="BX1277" s="426"/>
      <c r="BY1277" s="469"/>
      <c r="BZ1277" s="469"/>
      <c r="CA1277" s="469"/>
      <c r="CB1277" s="469"/>
      <c r="CC1277" s="469"/>
      <c r="CD1277" s="469"/>
      <c r="CE1277" s="469"/>
      <c r="CF1277" s="469"/>
      <c r="CG1277" s="469"/>
      <c r="CH1277" s="469"/>
      <c r="CI1277" s="469"/>
      <c r="CJ1277" s="469"/>
    </row>
    <row r="1278" spans="1:88" ht="14.25" customHeight="1" x14ac:dyDescent="0.35">
      <c r="D1278" s="424" t="s">
        <v>1170</v>
      </c>
      <c r="E1278" s="425"/>
      <c r="F1278" s="425"/>
      <c r="G1278" s="425"/>
      <c r="H1278" s="425"/>
      <c r="I1278" s="425"/>
      <c r="J1278" s="425"/>
      <c r="K1278" s="425"/>
      <c r="L1278" s="425"/>
      <c r="M1278" s="425"/>
      <c r="N1278" s="425"/>
      <c r="O1278" s="425"/>
      <c r="P1278" s="425"/>
      <c r="Q1278" s="425"/>
      <c r="R1278" s="425"/>
      <c r="S1278" s="425"/>
      <c r="T1278" s="425"/>
      <c r="U1278" s="425"/>
      <c r="V1278" s="425"/>
      <c r="W1278" s="425"/>
      <c r="X1278" s="425"/>
      <c r="Y1278" s="425"/>
      <c r="Z1278" s="425"/>
      <c r="AA1278" s="425"/>
      <c r="AB1278" s="425"/>
      <c r="AC1278" s="425"/>
      <c r="AD1278" s="425"/>
      <c r="AE1278" s="425"/>
      <c r="AF1278" s="426"/>
      <c r="AG1278" s="424"/>
      <c r="AH1278" s="425"/>
      <c r="AI1278" s="425"/>
      <c r="AJ1278" s="425"/>
      <c r="AK1278" s="425"/>
      <c r="AL1278" s="425"/>
      <c r="AM1278" s="426"/>
      <c r="AN1278" s="424" t="s">
        <v>976</v>
      </c>
      <c r="AO1278" s="425"/>
      <c r="AP1278" s="425"/>
      <c r="AR1278" s="586" t="s">
        <v>1178</v>
      </c>
      <c r="AS1278" s="587"/>
      <c r="AT1278" s="587"/>
      <c r="AU1278" s="587"/>
      <c r="AV1278" s="587"/>
      <c r="AW1278" s="587"/>
      <c r="AX1278" s="587"/>
      <c r="AY1278" s="587"/>
      <c r="AZ1278" s="587"/>
      <c r="BA1278" s="587"/>
      <c r="BB1278" s="587"/>
      <c r="BC1278" s="587"/>
      <c r="BD1278" s="587"/>
      <c r="BE1278" s="587"/>
      <c r="BF1278" s="587"/>
      <c r="BG1278" s="588"/>
      <c r="BH1278" s="469">
        <v>3</v>
      </c>
      <c r="BI1278" s="469"/>
      <c r="BJ1278" s="469"/>
      <c r="BK1278" s="469"/>
      <c r="BL1278" s="469"/>
      <c r="BM1278" s="469"/>
      <c r="BN1278" s="469"/>
      <c r="BO1278" s="469"/>
      <c r="BP1278" s="469"/>
      <c r="BQ1278" s="424">
        <v>3</v>
      </c>
      <c r="BR1278" s="425"/>
      <c r="BS1278" s="425"/>
      <c r="BT1278" s="425"/>
      <c r="BU1278" s="425"/>
      <c r="BV1278" s="425"/>
      <c r="BW1278" s="425"/>
      <c r="BX1278" s="426"/>
      <c r="BY1278" s="469"/>
      <c r="BZ1278" s="469"/>
      <c r="CA1278" s="469"/>
      <c r="CB1278" s="469"/>
      <c r="CC1278" s="469"/>
      <c r="CD1278" s="469"/>
      <c r="CE1278" s="469" t="s">
        <v>976</v>
      </c>
      <c r="CF1278" s="469"/>
      <c r="CG1278" s="469"/>
      <c r="CH1278" s="469"/>
      <c r="CI1278" s="469"/>
      <c r="CJ1278" s="469"/>
    </row>
    <row r="1279" spans="1:88" ht="14.25" customHeight="1" x14ac:dyDescent="0.35">
      <c r="D1279" s="424" t="s">
        <v>930</v>
      </c>
      <c r="E1279" s="425"/>
      <c r="F1279" s="425"/>
      <c r="G1279" s="425"/>
      <c r="H1279" s="425"/>
      <c r="I1279" s="425"/>
      <c r="J1279" s="425"/>
      <c r="K1279" s="425"/>
      <c r="L1279" s="425"/>
      <c r="M1279" s="425"/>
      <c r="N1279" s="425"/>
      <c r="O1279" s="425"/>
      <c r="P1279" s="425"/>
      <c r="Q1279" s="425"/>
      <c r="R1279" s="425"/>
      <c r="S1279" s="425"/>
      <c r="T1279" s="425"/>
      <c r="U1279" s="425"/>
      <c r="V1279" s="425"/>
      <c r="W1279" s="425"/>
      <c r="X1279" s="425"/>
      <c r="Y1279" s="425"/>
      <c r="Z1279" s="425"/>
      <c r="AA1279" s="425"/>
      <c r="AB1279" s="425"/>
      <c r="AC1279" s="425"/>
      <c r="AD1279" s="425"/>
      <c r="AE1279" s="425"/>
      <c r="AF1279" s="426"/>
      <c r="AG1279" s="424" t="s">
        <v>976</v>
      </c>
      <c r="AH1279" s="425"/>
      <c r="AI1279" s="425"/>
      <c r="AJ1279" s="425"/>
      <c r="AK1279" s="425"/>
      <c r="AL1279" s="425"/>
      <c r="AM1279" s="426"/>
      <c r="AN1279" s="424"/>
      <c r="AO1279" s="425"/>
      <c r="AP1279" s="425"/>
      <c r="AR1279" s="586" t="s">
        <v>1179</v>
      </c>
      <c r="AS1279" s="587"/>
      <c r="AT1279" s="587"/>
      <c r="AU1279" s="587"/>
      <c r="AV1279" s="587"/>
      <c r="AW1279" s="587"/>
      <c r="AX1279" s="587"/>
      <c r="AY1279" s="587"/>
      <c r="AZ1279" s="587"/>
      <c r="BA1279" s="587"/>
      <c r="BB1279" s="587"/>
      <c r="BC1279" s="587"/>
      <c r="BD1279" s="587"/>
      <c r="BE1279" s="587"/>
      <c r="BF1279" s="587"/>
      <c r="BG1279" s="588"/>
      <c r="BH1279" s="469"/>
      <c r="BI1279" s="469"/>
      <c r="BJ1279" s="469"/>
      <c r="BK1279" s="469"/>
      <c r="BL1279" s="469"/>
      <c r="BM1279" s="469"/>
      <c r="BN1279" s="469"/>
      <c r="BO1279" s="469"/>
      <c r="BP1279" s="469"/>
      <c r="BQ1279" s="424"/>
      <c r="BR1279" s="425"/>
      <c r="BS1279" s="425"/>
      <c r="BT1279" s="425"/>
      <c r="BU1279" s="425"/>
      <c r="BV1279" s="425"/>
      <c r="BW1279" s="425"/>
      <c r="BX1279" s="426"/>
      <c r="BY1279" s="469"/>
      <c r="BZ1279" s="469"/>
      <c r="CA1279" s="469"/>
      <c r="CB1279" s="469"/>
      <c r="CC1279" s="469"/>
      <c r="CD1279" s="469"/>
      <c r="CE1279" s="469"/>
      <c r="CF1279" s="469"/>
      <c r="CG1279" s="469"/>
      <c r="CH1279" s="469"/>
      <c r="CI1279" s="469"/>
      <c r="CJ1279" s="469"/>
    </row>
    <row r="1280" spans="1:88" ht="14.25" customHeight="1" x14ac:dyDescent="0.35">
      <c r="D1280" s="279"/>
      <c r="E1280" s="280"/>
      <c r="F1280" s="280"/>
      <c r="G1280" s="280"/>
      <c r="H1280" s="280"/>
      <c r="I1280" s="280"/>
      <c r="J1280" s="280"/>
      <c r="K1280" s="280"/>
      <c r="L1280" s="280"/>
      <c r="M1280" s="280"/>
      <c r="N1280" s="280"/>
      <c r="O1280" s="280"/>
      <c r="P1280" s="280"/>
      <c r="Q1280" s="280"/>
      <c r="R1280" s="280"/>
      <c r="S1280" s="280"/>
      <c r="T1280" s="280"/>
      <c r="U1280" s="280"/>
      <c r="V1280" s="280"/>
      <c r="W1280" s="280"/>
      <c r="X1280" s="280"/>
      <c r="Y1280" s="280"/>
      <c r="Z1280" s="280"/>
      <c r="AA1280" s="280"/>
      <c r="AB1280" s="280"/>
      <c r="AC1280" s="280"/>
      <c r="AD1280" s="280"/>
      <c r="AE1280" s="280"/>
      <c r="AF1280" s="281"/>
      <c r="AG1280" s="424"/>
      <c r="AH1280" s="425"/>
      <c r="AI1280" s="425"/>
      <c r="AJ1280" s="425"/>
      <c r="AK1280" s="425"/>
      <c r="AL1280" s="425"/>
      <c r="AM1280" s="426"/>
      <c r="AN1280" s="424"/>
      <c r="AO1280" s="425"/>
      <c r="AP1280" s="425"/>
      <c r="AR1280" s="586" t="s">
        <v>1180</v>
      </c>
      <c r="AS1280" s="587"/>
      <c r="AT1280" s="587"/>
      <c r="AU1280" s="587"/>
      <c r="AV1280" s="587"/>
      <c r="AW1280" s="587"/>
      <c r="AX1280" s="587"/>
      <c r="AY1280" s="587"/>
      <c r="AZ1280" s="587"/>
      <c r="BA1280" s="587"/>
      <c r="BB1280" s="587"/>
      <c r="BC1280" s="587"/>
      <c r="BD1280" s="587"/>
      <c r="BE1280" s="587"/>
      <c r="BF1280" s="587"/>
      <c r="BG1280" s="588"/>
      <c r="BH1280" s="469"/>
      <c r="BI1280" s="469"/>
      <c r="BJ1280" s="469"/>
      <c r="BK1280" s="469"/>
      <c r="BL1280" s="469"/>
      <c r="BM1280" s="469"/>
      <c r="BN1280" s="469"/>
      <c r="BO1280" s="469"/>
      <c r="BP1280" s="469"/>
      <c r="BQ1280" s="424"/>
      <c r="BR1280" s="425"/>
      <c r="BS1280" s="425"/>
      <c r="BT1280" s="425"/>
      <c r="BU1280" s="425"/>
      <c r="BV1280" s="425"/>
      <c r="BW1280" s="425"/>
      <c r="BX1280" s="426"/>
      <c r="BY1280" s="469"/>
      <c r="BZ1280" s="469"/>
      <c r="CA1280" s="469"/>
      <c r="CB1280" s="469"/>
      <c r="CC1280" s="469"/>
      <c r="CD1280" s="469"/>
      <c r="CE1280" s="469"/>
      <c r="CF1280" s="469"/>
      <c r="CG1280" s="469"/>
      <c r="CH1280" s="469"/>
      <c r="CI1280" s="469"/>
      <c r="CJ1280" s="469"/>
    </row>
    <row r="1281" spans="4:88" ht="14.25" customHeight="1" x14ac:dyDescent="0.35">
      <c r="D1281" s="279"/>
      <c r="E1281" s="280"/>
      <c r="F1281" s="280"/>
      <c r="G1281" s="280"/>
      <c r="H1281" s="280"/>
      <c r="I1281" s="280"/>
      <c r="J1281" s="280"/>
      <c r="K1281" s="280"/>
      <c r="L1281" s="280"/>
      <c r="M1281" s="280"/>
      <c r="N1281" s="280"/>
      <c r="O1281" s="280"/>
      <c r="P1281" s="280"/>
      <c r="Q1281" s="280"/>
      <c r="R1281" s="280"/>
      <c r="S1281" s="280"/>
      <c r="T1281" s="280"/>
      <c r="U1281" s="280"/>
      <c r="V1281" s="280"/>
      <c r="W1281" s="280"/>
      <c r="X1281" s="280"/>
      <c r="Y1281" s="280"/>
      <c r="Z1281" s="280"/>
      <c r="AA1281" s="280"/>
      <c r="AB1281" s="280"/>
      <c r="AC1281" s="280"/>
      <c r="AD1281" s="280"/>
      <c r="AE1281" s="280"/>
      <c r="AF1281" s="281"/>
      <c r="AG1281" s="424"/>
      <c r="AH1281" s="425"/>
      <c r="AI1281" s="425"/>
      <c r="AJ1281" s="425"/>
      <c r="AK1281" s="425"/>
      <c r="AL1281" s="425"/>
      <c r="AM1281" s="426"/>
      <c r="AN1281" s="424"/>
      <c r="AO1281" s="425"/>
      <c r="AP1281" s="425"/>
      <c r="AR1281" s="586" t="s">
        <v>1181</v>
      </c>
      <c r="AS1281" s="587"/>
      <c r="AT1281" s="587"/>
      <c r="AU1281" s="587"/>
      <c r="AV1281" s="587"/>
      <c r="AW1281" s="587"/>
      <c r="AX1281" s="587"/>
      <c r="AY1281" s="587"/>
      <c r="AZ1281" s="587"/>
      <c r="BA1281" s="587"/>
      <c r="BB1281" s="587"/>
      <c r="BC1281" s="587"/>
      <c r="BD1281" s="587"/>
      <c r="BE1281" s="587"/>
      <c r="BF1281" s="587"/>
      <c r="BG1281" s="588"/>
      <c r="BH1281" s="469">
        <v>7</v>
      </c>
      <c r="BI1281" s="469"/>
      <c r="BJ1281" s="469"/>
      <c r="BK1281" s="469"/>
      <c r="BL1281" s="469"/>
      <c r="BM1281" s="469"/>
      <c r="BN1281" s="469"/>
      <c r="BO1281" s="469"/>
      <c r="BP1281" s="469"/>
      <c r="BQ1281" s="424">
        <v>10</v>
      </c>
      <c r="BR1281" s="425"/>
      <c r="BS1281" s="425"/>
      <c r="BT1281" s="425"/>
      <c r="BU1281" s="425"/>
      <c r="BV1281" s="425"/>
      <c r="BW1281" s="425"/>
      <c r="BX1281" s="426"/>
      <c r="BY1281" s="469"/>
      <c r="BZ1281" s="469"/>
      <c r="CA1281" s="469"/>
      <c r="CB1281" s="469"/>
      <c r="CC1281" s="469"/>
      <c r="CD1281" s="469"/>
      <c r="CE1281" s="469" t="s">
        <v>976</v>
      </c>
      <c r="CF1281" s="469"/>
      <c r="CG1281" s="469"/>
      <c r="CH1281" s="469"/>
      <c r="CI1281" s="469"/>
      <c r="CJ1281" s="469"/>
    </row>
    <row r="1282" spans="4:88" ht="14.25" customHeight="1" x14ac:dyDescent="0.35">
      <c r="D1282" s="279"/>
      <c r="E1282" s="280"/>
      <c r="F1282" s="280"/>
      <c r="G1282" s="280"/>
      <c r="H1282" s="280"/>
      <c r="I1282" s="280"/>
      <c r="J1282" s="280"/>
      <c r="K1282" s="280"/>
      <c r="L1282" s="280"/>
      <c r="M1282" s="280"/>
      <c r="N1282" s="280"/>
      <c r="O1282" s="280"/>
      <c r="P1282" s="280"/>
      <c r="Q1282" s="280"/>
      <c r="R1282" s="280"/>
      <c r="S1282" s="280"/>
      <c r="T1282" s="280"/>
      <c r="U1282" s="280"/>
      <c r="V1282" s="280"/>
      <c r="W1282" s="280"/>
      <c r="X1282" s="280"/>
      <c r="Y1282" s="280"/>
      <c r="Z1282" s="280"/>
      <c r="AA1282" s="280"/>
      <c r="AB1282" s="280"/>
      <c r="AC1282" s="280"/>
      <c r="AD1282" s="280"/>
      <c r="AE1282" s="280"/>
      <c r="AF1282" s="281"/>
      <c r="AG1282" s="424"/>
      <c r="AH1282" s="425"/>
      <c r="AI1282" s="425"/>
      <c r="AJ1282" s="425"/>
      <c r="AK1282" s="425"/>
      <c r="AL1282" s="425"/>
      <c r="AM1282" s="426"/>
      <c r="AN1282" s="424"/>
      <c r="AO1282" s="425"/>
      <c r="AP1282" s="425"/>
      <c r="AR1282" s="586" t="s">
        <v>1182</v>
      </c>
      <c r="AS1282" s="587"/>
      <c r="AT1282" s="587"/>
      <c r="AU1282" s="587"/>
      <c r="AV1282" s="587"/>
      <c r="AW1282" s="587"/>
      <c r="AX1282" s="587"/>
      <c r="AY1282" s="587"/>
      <c r="AZ1282" s="587"/>
      <c r="BA1282" s="587"/>
      <c r="BB1282" s="587"/>
      <c r="BC1282" s="587"/>
      <c r="BD1282" s="587"/>
      <c r="BE1282" s="587"/>
      <c r="BF1282" s="587"/>
      <c r="BG1282" s="588"/>
      <c r="BH1282" s="469">
        <v>37</v>
      </c>
      <c r="BI1282" s="469"/>
      <c r="BJ1282" s="469"/>
      <c r="BK1282" s="469"/>
      <c r="BL1282" s="469"/>
      <c r="BM1282" s="469"/>
      <c r="BN1282" s="469"/>
      <c r="BO1282" s="469"/>
      <c r="BP1282" s="469"/>
      <c r="BQ1282" s="424">
        <v>18</v>
      </c>
      <c r="BR1282" s="425"/>
      <c r="BS1282" s="425"/>
      <c r="BT1282" s="425"/>
      <c r="BU1282" s="425"/>
      <c r="BV1282" s="425"/>
      <c r="BW1282" s="425"/>
      <c r="BX1282" s="426"/>
      <c r="BY1282" s="469" t="s">
        <v>976</v>
      </c>
      <c r="BZ1282" s="469"/>
      <c r="CA1282" s="469"/>
      <c r="CB1282" s="469"/>
      <c r="CC1282" s="469"/>
      <c r="CD1282" s="469"/>
      <c r="CE1282" s="469"/>
      <c r="CF1282" s="469"/>
      <c r="CG1282" s="469"/>
      <c r="CH1282" s="469"/>
      <c r="CI1282" s="469"/>
      <c r="CJ1282" s="469"/>
    </row>
    <row r="1283" spans="4:88" ht="14.25" customHeight="1" x14ac:dyDescent="0.35">
      <c r="D1283" s="279"/>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280"/>
      <c r="AF1283" s="281"/>
      <c r="AG1283" s="424"/>
      <c r="AH1283" s="425"/>
      <c r="AI1283" s="425"/>
      <c r="AJ1283" s="425"/>
      <c r="AK1283" s="425"/>
      <c r="AL1283" s="425"/>
      <c r="AM1283" s="426"/>
      <c r="AN1283" s="424"/>
      <c r="AO1283" s="425"/>
      <c r="AP1283" s="425"/>
      <c r="AR1283" s="586" t="s">
        <v>1183</v>
      </c>
      <c r="AS1283" s="587"/>
      <c r="AT1283" s="587"/>
      <c r="AU1283" s="587"/>
      <c r="AV1283" s="587"/>
      <c r="AW1283" s="587"/>
      <c r="AX1283" s="587"/>
      <c r="AY1283" s="587"/>
      <c r="AZ1283" s="587"/>
      <c r="BA1283" s="587"/>
      <c r="BB1283" s="587"/>
      <c r="BC1283" s="587"/>
      <c r="BD1283" s="587"/>
      <c r="BE1283" s="587"/>
      <c r="BF1283" s="587"/>
      <c r="BG1283" s="588"/>
      <c r="BH1283" s="469">
        <v>37</v>
      </c>
      <c r="BI1283" s="469"/>
      <c r="BJ1283" s="469"/>
      <c r="BK1283" s="469"/>
      <c r="BL1283" s="469"/>
      <c r="BM1283" s="469"/>
      <c r="BN1283" s="469"/>
      <c r="BO1283" s="469"/>
      <c r="BP1283" s="469"/>
      <c r="BQ1283" s="424">
        <v>74</v>
      </c>
      <c r="BR1283" s="425"/>
      <c r="BS1283" s="425"/>
      <c r="BT1283" s="425"/>
      <c r="BU1283" s="425"/>
      <c r="BV1283" s="425"/>
      <c r="BW1283" s="425"/>
      <c r="BX1283" s="426"/>
      <c r="BY1283" s="469" t="s">
        <v>976</v>
      </c>
      <c r="BZ1283" s="469"/>
      <c r="CA1283" s="469"/>
      <c r="CB1283" s="469"/>
      <c r="CC1283" s="469"/>
      <c r="CD1283" s="469"/>
      <c r="CE1283" s="469"/>
      <c r="CF1283" s="469"/>
      <c r="CG1283" s="469"/>
      <c r="CH1283" s="469"/>
      <c r="CI1283" s="469"/>
      <c r="CJ1283" s="469"/>
    </row>
    <row r="1284" spans="4:88" ht="14.25" customHeight="1" x14ac:dyDescent="0.35">
      <c r="D1284" s="279"/>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280"/>
      <c r="AE1284" s="280"/>
      <c r="AF1284" s="281"/>
      <c r="AG1284" s="424"/>
      <c r="AH1284" s="425"/>
      <c r="AI1284" s="425"/>
      <c r="AJ1284" s="425"/>
      <c r="AK1284" s="425"/>
      <c r="AL1284" s="425"/>
      <c r="AM1284" s="426"/>
      <c r="AN1284" s="424"/>
      <c r="AO1284" s="425"/>
      <c r="AP1284" s="425"/>
      <c r="AR1284" s="586" t="s">
        <v>1184</v>
      </c>
      <c r="AS1284" s="587"/>
      <c r="AT1284" s="587"/>
      <c r="AU1284" s="587"/>
      <c r="AV1284" s="587"/>
      <c r="AW1284" s="587"/>
      <c r="AX1284" s="587"/>
      <c r="AY1284" s="587"/>
      <c r="AZ1284" s="587"/>
      <c r="BA1284" s="587"/>
      <c r="BB1284" s="587"/>
      <c r="BC1284" s="587"/>
      <c r="BD1284" s="587"/>
      <c r="BE1284" s="587"/>
      <c r="BF1284" s="587"/>
      <c r="BG1284" s="588"/>
      <c r="BH1284" s="469">
        <v>8</v>
      </c>
      <c r="BI1284" s="469"/>
      <c r="BJ1284" s="469"/>
      <c r="BK1284" s="469"/>
      <c r="BL1284" s="469"/>
      <c r="BM1284" s="469"/>
      <c r="BN1284" s="469"/>
      <c r="BO1284" s="469"/>
      <c r="BP1284" s="469"/>
      <c r="BQ1284" s="424">
        <v>19</v>
      </c>
      <c r="BR1284" s="425"/>
      <c r="BS1284" s="425"/>
      <c r="BT1284" s="425"/>
      <c r="BU1284" s="425"/>
      <c r="BV1284" s="425"/>
      <c r="BW1284" s="425"/>
      <c r="BX1284" s="426"/>
      <c r="BY1284" s="469"/>
      <c r="BZ1284" s="469"/>
      <c r="CA1284" s="469"/>
      <c r="CB1284" s="469"/>
      <c r="CC1284" s="469"/>
      <c r="CD1284" s="469"/>
      <c r="CE1284" s="469" t="s">
        <v>976</v>
      </c>
      <c r="CF1284" s="469"/>
      <c r="CG1284" s="469"/>
      <c r="CH1284" s="469"/>
      <c r="CI1284" s="469"/>
      <c r="CJ1284" s="469"/>
    </row>
    <row r="1285" spans="4:88" ht="14.25" customHeight="1" x14ac:dyDescent="0.35">
      <c r="D1285" s="279"/>
      <c r="E1285" s="280"/>
      <c r="F1285" s="280"/>
      <c r="G1285" s="280"/>
      <c r="H1285" s="280"/>
      <c r="I1285" s="280"/>
      <c r="J1285" s="280"/>
      <c r="K1285" s="280"/>
      <c r="L1285" s="280"/>
      <c r="M1285" s="280"/>
      <c r="N1285" s="280"/>
      <c r="O1285" s="280"/>
      <c r="P1285" s="280"/>
      <c r="Q1285" s="280"/>
      <c r="R1285" s="280"/>
      <c r="S1285" s="280"/>
      <c r="T1285" s="280"/>
      <c r="U1285" s="280"/>
      <c r="V1285" s="280"/>
      <c r="W1285" s="280"/>
      <c r="X1285" s="280"/>
      <c r="Y1285" s="280"/>
      <c r="Z1285" s="280"/>
      <c r="AA1285" s="280"/>
      <c r="AB1285" s="280"/>
      <c r="AC1285" s="280"/>
      <c r="AD1285" s="280"/>
      <c r="AE1285" s="280"/>
      <c r="AF1285" s="281"/>
      <c r="AG1285" s="424"/>
      <c r="AH1285" s="425"/>
      <c r="AI1285" s="425"/>
      <c r="AJ1285" s="425"/>
      <c r="AK1285" s="425"/>
      <c r="AL1285" s="425"/>
      <c r="AM1285" s="426"/>
      <c r="AN1285" s="424"/>
      <c r="AO1285" s="425"/>
      <c r="AP1285" s="425"/>
      <c r="AR1285" s="586" t="s">
        <v>1185</v>
      </c>
      <c r="AS1285" s="587"/>
      <c r="AT1285" s="587"/>
      <c r="AU1285" s="587"/>
      <c r="AV1285" s="587"/>
      <c r="AW1285" s="587"/>
      <c r="AX1285" s="587"/>
      <c r="AY1285" s="587"/>
      <c r="AZ1285" s="587"/>
      <c r="BA1285" s="587"/>
      <c r="BB1285" s="587"/>
      <c r="BC1285" s="587"/>
      <c r="BD1285" s="587"/>
      <c r="BE1285" s="587"/>
      <c r="BF1285" s="587"/>
      <c r="BG1285" s="588"/>
      <c r="BH1285" s="469">
        <v>52</v>
      </c>
      <c r="BI1285" s="469"/>
      <c r="BJ1285" s="469"/>
      <c r="BK1285" s="469"/>
      <c r="BL1285" s="469"/>
      <c r="BM1285" s="469"/>
      <c r="BN1285" s="469"/>
      <c r="BO1285" s="469"/>
      <c r="BP1285" s="469"/>
      <c r="BQ1285" s="424">
        <v>120</v>
      </c>
      <c r="BR1285" s="425"/>
      <c r="BS1285" s="425"/>
      <c r="BT1285" s="425"/>
      <c r="BU1285" s="425"/>
      <c r="BV1285" s="425"/>
      <c r="BW1285" s="425"/>
      <c r="BX1285" s="426"/>
      <c r="BY1285" s="469" t="s">
        <v>976</v>
      </c>
      <c r="BZ1285" s="469"/>
      <c r="CA1285" s="469"/>
      <c r="CB1285" s="469"/>
      <c r="CC1285" s="469"/>
      <c r="CD1285" s="469"/>
      <c r="CE1285" s="469"/>
      <c r="CF1285" s="469"/>
      <c r="CG1285" s="469"/>
      <c r="CH1285" s="469"/>
      <c r="CI1285" s="469"/>
      <c r="CJ1285" s="469"/>
    </row>
    <row r="1286" spans="4:88" ht="14.25" customHeight="1" x14ac:dyDescent="0.35">
      <c r="D1286" s="279"/>
      <c r="E1286" s="280"/>
      <c r="F1286" s="280"/>
      <c r="G1286" s="280"/>
      <c r="H1286" s="280"/>
      <c r="I1286" s="280"/>
      <c r="J1286" s="280"/>
      <c r="K1286" s="280"/>
      <c r="L1286" s="280"/>
      <c r="M1286" s="280"/>
      <c r="N1286" s="280"/>
      <c r="O1286" s="280"/>
      <c r="P1286" s="280"/>
      <c r="Q1286" s="280"/>
      <c r="R1286" s="280"/>
      <c r="S1286" s="280"/>
      <c r="T1286" s="280"/>
      <c r="U1286" s="280"/>
      <c r="V1286" s="280"/>
      <c r="W1286" s="280"/>
      <c r="X1286" s="280"/>
      <c r="Y1286" s="280"/>
      <c r="Z1286" s="280"/>
      <c r="AA1286" s="280"/>
      <c r="AB1286" s="280"/>
      <c r="AC1286" s="280"/>
      <c r="AD1286" s="280"/>
      <c r="AE1286" s="280"/>
      <c r="AF1286" s="281"/>
      <c r="AG1286" s="424"/>
      <c r="AH1286" s="425"/>
      <c r="AI1286" s="425"/>
      <c r="AJ1286" s="425"/>
      <c r="AK1286" s="425"/>
      <c r="AL1286" s="425"/>
      <c r="AM1286" s="426"/>
      <c r="AN1286" s="424"/>
      <c r="AO1286" s="425"/>
      <c r="AP1286" s="425"/>
      <c r="AR1286" s="586" t="s">
        <v>1186</v>
      </c>
      <c r="AS1286" s="587"/>
      <c r="AT1286" s="587"/>
      <c r="AU1286" s="587"/>
      <c r="AV1286" s="587"/>
      <c r="AW1286" s="587"/>
      <c r="AX1286" s="587"/>
      <c r="AY1286" s="587"/>
      <c r="AZ1286" s="587"/>
      <c r="BA1286" s="587"/>
      <c r="BB1286" s="587"/>
      <c r="BC1286" s="587"/>
      <c r="BD1286" s="587"/>
      <c r="BE1286" s="587"/>
      <c r="BF1286" s="587"/>
      <c r="BG1286" s="588"/>
      <c r="BH1286" s="469">
        <v>20</v>
      </c>
      <c r="BI1286" s="469"/>
      <c r="BJ1286" s="469"/>
      <c r="BK1286" s="469"/>
      <c r="BL1286" s="469"/>
      <c r="BM1286" s="469"/>
      <c r="BN1286" s="469"/>
      <c r="BO1286" s="469"/>
      <c r="BP1286" s="469"/>
      <c r="BQ1286" s="424">
        <v>32</v>
      </c>
      <c r="BR1286" s="425"/>
      <c r="BS1286" s="425"/>
      <c r="BT1286" s="425"/>
      <c r="BU1286" s="425"/>
      <c r="BV1286" s="425"/>
      <c r="BW1286" s="425"/>
      <c r="BX1286" s="426"/>
      <c r="BY1286" s="469" t="s">
        <v>976</v>
      </c>
      <c r="BZ1286" s="469"/>
      <c r="CA1286" s="469"/>
      <c r="CB1286" s="469"/>
      <c r="CC1286" s="469"/>
      <c r="CD1286" s="469"/>
      <c r="CE1286" s="469"/>
      <c r="CF1286" s="469"/>
      <c r="CG1286" s="469"/>
      <c r="CH1286" s="469"/>
      <c r="CI1286" s="469"/>
      <c r="CJ1286" s="469"/>
    </row>
    <row r="1287" spans="4:88" ht="14.25" customHeight="1" x14ac:dyDescent="0.35">
      <c r="D1287" s="279"/>
      <c r="E1287" s="280"/>
      <c r="F1287" s="280"/>
      <c r="G1287" s="280"/>
      <c r="H1287" s="280"/>
      <c r="I1287" s="280"/>
      <c r="J1287" s="280"/>
      <c r="K1287" s="280"/>
      <c r="L1287" s="280"/>
      <c r="M1287" s="280"/>
      <c r="N1287" s="280"/>
      <c r="O1287" s="280"/>
      <c r="P1287" s="280"/>
      <c r="Q1287" s="280"/>
      <c r="R1287" s="280"/>
      <c r="S1287" s="280"/>
      <c r="T1287" s="280"/>
      <c r="U1287" s="280"/>
      <c r="V1287" s="280"/>
      <c r="W1287" s="280"/>
      <c r="X1287" s="280"/>
      <c r="Y1287" s="280"/>
      <c r="Z1287" s="280"/>
      <c r="AA1287" s="280"/>
      <c r="AB1287" s="280"/>
      <c r="AC1287" s="280"/>
      <c r="AD1287" s="280"/>
      <c r="AE1287" s="280"/>
      <c r="AF1287" s="281"/>
      <c r="AG1287" s="424"/>
      <c r="AH1287" s="425"/>
      <c r="AI1287" s="425"/>
      <c r="AJ1287" s="425"/>
      <c r="AK1287" s="425"/>
      <c r="AL1287" s="425"/>
      <c r="AM1287" s="426"/>
      <c r="AN1287" s="424"/>
      <c r="AO1287" s="425"/>
      <c r="AP1287" s="425"/>
      <c r="AR1287" s="586" t="s">
        <v>1187</v>
      </c>
      <c r="AS1287" s="587"/>
      <c r="AT1287" s="587"/>
      <c r="AU1287" s="587"/>
      <c r="AV1287" s="587"/>
      <c r="AW1287" s="587"/>
      <c r="AX1287" s="587"/>
      <c r="AY1287" s="587"/>
      <c r="AZ1287" s="587"/>
      <c r="BA1287" s="587"/>
      <c r="BB1287" s="587"/>
      <c r="BC1287" s="587"/>
      <c r="BD1287" s="587"/>
      <c r="BE1287" s="587"/>
      <c r="BF1287" s="587"/>
      <c r="BG1287" s="588"/>
      <c r="BH1287" s="469">
        <v>26</v>
      </c>
      <c r="BI1287" s="469"/>
      <c r="BJ1287" s="469"/>
      <c r="BK1287" s="469"/>
      <c r="BL1287" s="469"/>
      <c r="BM1287" s="469"/>
      <c r="BN1287" s="469"/>
      <c r="BO1287" s="469"/>
      <c r="BP1287" s="469"/>
      <c r="BQ1287" s="424">
        <v>11</v>
      </c>
      <c r="BR1287" s="425"/>
      <c r="BS1287" s="425"/>
      <c r="BT1287" s="425"/>
      <c r="BU1287" s="425"/>
      <c r="BV1287" s="425"/>
      <c r="BW1287" s="425"/>
      <c r="BX1287" s="426"/>
      <c r="BY1287" s="469"/>
      <c r="BZ1287" s="469"/>
      <c r="CA1287" s="469"/>
      <c r="CB1287" s="469"/>
      <c r="CC1287" s="469"/>
      <c r="CD1287" s="469"/>
      <c r="CE1287" s="469"/>
      <c r="CF1287" s="469"/>
      <c r="CG1287" s="469"/>
      <c r="CH1287" s="469"/>
      <c r="CI1287" s="469"/>
      <c r="CJ1287" s="469"/>
    </row>
    <row r="1288" spans="4:88" ht="14.25" customHeight="1" x14ac:dyDescent="0.35">
      <c r="D1288" s="279"/>
      <c r="E1288" s="280"/>
      <c r="F1288" s="280"/>
      <c r="G1288" s="280"/>
      <c r="H1288" s="280"/>
      <c r="I1288" s="280"/>
      <c r="J1288" s="280"/>
      <c r="K1288" s="280"/>
      <c r="L1288" s="280"/>
      <c r="M1288" s="280"/>
      <c r="N1288" s="280"/>
      <c r="O1288" s="280"/>
      <c r="P1288" s="280"/>
      <c r="Q1288" s="280"/>
      <c r="R1288" s="280"/>
      <c r="S1288" s="280"/>
      <c r="T1288" s="280"/>
      <c r="U1288" s="280"/>
      <c r="V1288" s="280"/>
      <c r="W1288" s="280"/>
      <c r="X1288" s="280"/>
      <c r="Y1288" s="280"/>
      <c r="Z1288" s="280"/>
      <c r="AA1288" s="280"/>
      <c r="AB1288" s="280"/>
      <c r="AC1288" s="280"/>
      <c r="AD1288" s="280"/>
      <c r="AE1288" s="280"/>
      <c r="AF1288" s="281"/>
      <c r="AG1288" s="424"/>
      <c r="AH1288" s="425"/>
      <c r="AI1288" s="425"/>
      <c r="AJ1288" s="425"/>
      <c r="AK1288" s="425"/>
      <c r="AL1288" s="425"/>
      <c r="AM1288" s="426"/>
      <c r="AN1288" s="424"/>
      <c r="AO1288" s="425"/>
      <c r="AP1288" s="425"/>
      <c r="AR1288" s="586" t="s">
        <v>1201</v>
      </c>
      <c r="AS1288" s="587"/>
      <c r="AT1288" s="587"/>
      <c r="AU1288" s="587"/>
      <c r="AV1288" s="587"/>
      <c r="AW1288" s="587"/>
      <c r="AX1288" s="587"/>
      <c r="AY1288" s="587"/>
      <c r="AZ1288" s="587"/>
      <c r="BA1288" s="587"/>
      <c r="BB1288" s="587"/>
      <c r="BC1288" s="587"/>
      <c r="BD1288" s="587"/>
      <c r="BE1288" s="587"/>
      <c r="BF1288" s="587"/>
      <c r="BG1288" s="588"/>
      <c r="BH1288" s="469"/>
      <c r="BI1288" s="469"/>
      <c r="BJ1288" s="469"/>
      <c r="BK1288" s="469"/>
      <c r="BL1288" s="469"/>
      <c r="BM1288" s="469"/>
      <c r="BN1288" s="469"/>
      <c r="BO1288" s="469"/>
      <c r="BP1288" s="469"/>
      <c r="BQ1288" s="424"/>
      <c r="BR1288" s="425"/>
      <c r="BS1288" s="425"/>
      <c r="BT1288" s="425"/>
      <c r="BU1288" s="425"/>
      <c r="BV1288" s="425"/>
      <c r="BW1288" s="425"/>
      <c r="BX1288" s="426"/>
      <c r="BY1288" s="469"/>
      <c r="BZ1288" s="469"/>
      <c r="CA1288" s="469"/>
      <c r="CB1288" s="469"/>
      <c r="CC1288" s="469"/>
      <c r="CD1288" s="469"/>
      <c r="CE1288" s="469"/>
      <c r="CF1288" s="469"/>
      <c r="CG1288" s="469"/>
      <c r="CH1288" s="469"/>
      <c r="CI1288" s="469"/>
      <c r="CJ1288" s="469"/>
    </row>
    <row r="1289" spans="4:88" ht="14.25" customHeight="1" x14ac:dyDescent="0.35">
      <c r="D1289" s="279"/>
      <c r="E1289" s="280"/>
      <c r="F1289" s="280"/>
      <c r="G1289" s="280"/>
      <c r="H1289" s="280"/>
      <c r="I1289" s="280"/>
      <c r="J1289" s="280"/>
      <c r="K1289" s="280"/>
      <c r="L1289" s="280"/>
      <c r="M1289" s="280"/>
      <c r="N1289" s="280"/>
      <c r="O1289" s="280"/>
      <c r="P1289" s="280"/>
      <c r="Q1289" s="280"/>
      <c r="R1289" s="280"/>
      <c r="S1289" s="280"/>
      <c r="T1289" s="280"/>
      <c r="U1289" s="280"/>
      <c r="V1289" s="280"/>
      <c r="W1289" s="280"/>
      <c r="X1289" s="280"/>
      <c r="Y1289" s="280"/>
      <c r="Z1289" s="280"/>
      <c r="AA1289" s="280"/>
      <c r="AB1289" s="280"/>
      <c r="AC1289" s="280"/>
      <c r="AD1289" s="280"/>
      <c r="AE1289" s="280"/>
      <c r="AF1289" s="281"/>
      <c r="AG1289" s="424"/>
      <c r="AH1289" s="425"/>
      <c r="AI1289" s="425"/>
      <c r="AJ1289" s="425"/>
      <c r="AK1289" s="425"/>
      <c r="AL1289" s="425"/>
      <c r="AM1289" s="426"/>
      <c r="AN1289" s="424"/>
      <c r="AO1289" s="425"/>
      <c r="AP1289" s="425"/>
      <c r="AR1289" s="586"/>
      <c r="AS1289" s="587"/>
      <c r="AT1289" s="587"/>
      <c r="AU1289" s="587"/>
      <c r="AV1289" s="587"/>
      <c r="AW1289" s="587"/>
      <c r="AX1289" s="587"/>
      <c r="AY1289" s="587"/>
      <c r="AZ1289" s="587"/>
      <c r="BA1289" s="587"/>
      <c r="BB1289" s="587"/>
      <c r="BC1289" s="587"/>
      <c r="BD1289" s="587"/>
      <c r="BE1289" s="587"/>
      <c r="BF1289" s="587"/>
      <c r="BG1289" s="588"/>
      <c r="BH1289" s="469"/>
      <c r="BI1289" s="469"/>
      <c r="BJ1289" s="469"/>
      <c r="BK1289" s="469"/>
      <c r="BL1289" s="469"/>
      <c r="BM1289" s="469"/>
      <c r="BN1289" s="469"/>
      <c r="BO1289" s="469"/>
      <c r="BP1289" s="469"/>
      <c r="BQ1289" s="424"/>
      <c r="BR1289" s="425"/>
      <c r="BS1289" s="425"/>
      <c r="BT1289" s="425"/>
      <c r="BU1289" s="425"/>
      <c r="BV1289" s="425"/>
      <c r="BW1289" s="425"/>
      <c r="BX1289" s="426"/>
      <c r="BY1289" s="469"/>
      <c r="BZ1289" s="469"/>
      <c r="CA1289" s="469"/>
      <c r="CB1289" s="469"/>
      <c r="CC1289" s="469"/>
      <c r="CD1289" s="469"/>
      <c r="CE1289" s="469"/>
      <c r="CF1289" s="469"/>
      <c r="CG1289" s="469"/>
      <c r="CH1289" s="469"/>
      <c r="CI1289" s="469"/>
      <c r="CJ1289" s="469"/>
    </row>
    <row r="1290" spans="4:88" ht="14.25" customHeight="1" x14ac:dyDescent="0.35">
      <c r="D1290" s="279"/>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280"/>
      <c r="AE1290" s="280"/>
      <c r="AF1290" s="281"/>
      <c r="AG1290" s="424"/>
      <c r="AH1290" s="425"/>
      <c r="AI1290" s="425"/>
      <c r="AJ1290" s="425"/>
      <c r="AK1290" s="425"/>
      <c r="AL1290" s="425"/>
      <c r="AM1290" s="426"/>
      <c r="AN1290" s="424"/>
      <c r="AO1290" s="425"/>
      <c r="AP1290" s="425"/>
      <c r="AR1290" s="585"/>
      <c r="AS1290" s="585"/>
      <c r="AT1290" s="585"/>
      <c r="AU1290" s="585"/>
      <c r="AV1290" s="585"/>
      <c r="AW1290" s="585"/>
      <c r="AX1290" s="585"/>
      <c r="AY1290" s="585"/>
      <c r="AZ1290" s="585"/>
      <c r="BA1290" s="585"/>
      <c r="BB1290" s="585"/>
      <c r="BC1290" s="585"/>
      <c r="BD1290" s="585"/>
      <c r="BE1290" s="585"/>
      <c r="BF1290" s="585"/>
      <c r="BG1290" s="585"/>
      <c r="BH1290" s="469"/>
      <c r="BI1290" s="469"/>
      <c r="BJ1290" s="469"/>
      <c r="BK1290" s="469"/>
      <c r="BL1290" s="469"/>
      <c r="BM1290" s="469"/>
      <c r="BN1290" s="469"/>
      <c r="BO1290" s="469"/>
      <c r="BP1290" s="469"/>
      <c r="BQ1290" s="424"/>
      <c r="BR1290" s="425"/>
      <c r="BS1290" s="425"/>
      <c r="BT1290" s="425"/>
      <c r="BU1290" s="425"/>
      <c r="BV1290" s="425"/>
      <c r="BW1290" s="425"/>
      <c r="BX1290" s="426"/>
      <c r="BY1290" s="469"/>
      <c r="BZ1290" s="469"/>
      <c r="CA1290" s="469"/>
      <c r="CB1290" s="469"/>
      <c r="CC1290" s="469"/>
      <c r="CD1290" s="469"/>
      <c r="CE1290" s="469"/>
      <c r="CF1290" s="469"/>
      <c r="CG1290" s="469"/>
      <c r="CH1290" s="469"/>
      <c r="CI1290" s="469"/>
      <c r="CJ1290" s="469"/>
    </row>
    <row r="1291" spans="4:88" ht="14.25" customHeight="1" x14ac:dyDescent="0.35">
      <c r="D1291" s="279"/>
      <c r="E1291" s="280"/>
      <c r="F1291" s="280"/>
      <c r="G1291" s="280"/>
      <c r="H1291" s="280"/>
      <c r="I1291" s="280"/>
      <c r="J1291" s="280"/>
      <c r="K1291" s="280"/>
      <c r="L1291" s="280"/>
      <c r="M1291" s="280"/>
      <c r="N1291" s="280"/>
      <c r="O1291" s="280"/>
      <c r="P1291" s="280"/>
      <c r="Q1291" s="280"/>
      <c r="R1291" s="280"/>
      <c r="S1291" s="280"/>
      <c r="T1291" s="280"/>
      <c r="U1291" s="280"/>
      <c r="V1291" s="280"/>
      <c r="W1291" s="280"/>
      <c r="X1291" s="280"/>
      <c r="Y1291" s="280"/>
      <c r="Z1291" s="280"/>
      <c r="AA1291" s="280"/>
      <c r="AB1291" s="280"/>
      <c r="AC1291" s="280"/>
      <c r="AD1291" s="280"/>
      <c r="AE1291" s="280"/>
      <c r="AF1291" s="281"/>
      <c r="AG1291" s="424"/>
      <c r="AH1291" s="425"/>
      <c r="AI1291" s="425"/>
      <c r="AJ1291" s="425"/>
      <c r="AK1291" s="425"/>
      <c r="AL1291" s="425"/>
      <c r="AM1291" s="426"/>
      <c r="AN1291" s="424"/>
      <c r="AO1291" s="425"/>
      <c r="AP1291" s="425"/>
      <c r="AR1291" s="585"/>
      <c r="AS1291" s="585"/>
      <c r="AT1291" s="585"/>
      <c r="AU1291" s="585"/>
      <c r="AV1291" s="585"/>
      <c r="AW1291" s="585"/>
      <c r="AX1291" s="585"/>
      <c r="AY1291" s="585"/>
      <c r="AZ1291" s="585"/>
      <c r="BA1291" s="585"/>
      <c r="BB1291" s="585"/>
      <c r="BC1291" s="585"/>
      <c r="BD1291" s="585"/>
      <c r="BE1291" s="585"/>
      <c r="BF1291" s="585"/>
      <c r="BG1291" s="585"/>
      <c r="BH1291" s="469"/>
      <c r="BI1291" s="469"/>
      <c r="BJ1291" s="469"/>
      <c r="BK1291" s="469"/>
      <c r="BL1291" s="469"/>
      <c r="BM1291" s="469"/>
      <c r="BN1291" s="469"/>
      <c r="BO1291" s="469"/>
      <c r="BP1291" s="469"/>
      <c r="BQ1291" s="424"/>
      <c r="BR1291" s="425"/>
      <c r="BS1291" s="425"/>
      <c r="BT1291" s="425"/>
      <c r="BU1291" s="425"/>
      <c r="BV1291" s="425"/>
      <c r="BW1291" s="425"/>
      <c r="BX1291" s="426"/>
      <c r="BY1291" s="469"/>
      <c r="BZ1291" s="469"/>
      <c r="CA1291" s="469"/>
      <c r="CB1291" s="469"/>
      <c r="CC1291" s="469"/>
      <c r="CD1291" s="469"/>
      <c r="CE1291" s="469"/>
      <c r="CF1291" s="469"/>
      <c r="CG1291" s="469"/>
      <c r="CH1291" s="469"/>
      <c r="CI1291" s="469"/>
      <c r="CJ1291" s="469"/>
    </row>
    <row r="1292" spans="4:88" ht="14.25" customHeight="1" x14ac:dyDescent="0.35">
      <c r="D1292" s="279"/>
      <c r="E1292" s="280"/>
      <c r="F1292" s="280"/>
      <c r="G1292" s="280"/>
      <c r="H1292" s="280"/>
      <c r="I1292" s="280"/>
      <c r="J1292" s="280"/>
      <c r="K1292" s="280"/>
      <c r="L1292" s="280"/>
      <c r="M1292" s="280"/>
      <c r="N1292" s="280"/>
      <c r="O1292" s="280"/>
      <c r="P1292" s="280"/>
      <c r="Q1292" s="280"/>
      <c r="R1292" s="280"/>
      <c r="S1292" s="280"/>
      <c r="T1292" s="280"/>
      <c r="U1292" s="280"/>
      <c r="V1292" s="280"/>
      <c r="W1292" s="280"/>
      <c r="X1292" s="280"/>
      <c r="Y1292" s="280"/>
      <c r="Z1292" s="280"/>
      <c r="AA1292" s="280"/>
      <c r="AB1292" s="280"/>
      <c r="AC1292" s="280"/>
      <c r="AD1292" s="280"/>
      <c r="AE1292" s="280"/>
      <c r="AF1292" s="281"/>
      <c r="AG1292" s="424"/>
      <c r="AH1292" s="425"/>
      <c r="AI1292" s="425"/>
      <c r="AJ1292" s="425"/>
      <c r="AK1292" s="425"/>
      <c r="AL1292" s="425"/>
      <c r="AM1292" s="426"/>
      <c r="AN1292" s="424"/>
      <c r="AO1292" s="425"/>
      <c r="AP1292" s="425"/>
      <c r="AR1292" s="585"/>
      <c r="AS1292" s="585"/>
      <c r="AT1292" s="585"/>
      <c r="AU1292" s="585"/>
      <c r="AV1292" s="585"/>
      <c r="AW1292" s="585"/>
      <c r="AX1292" s="585"/>
      <c r="AY1292" s="585"/>
      <c r="AZ1292" s="585"/>
      <c r="BA1292" s="585"/>
      <c r="BB1292" s="585"/>
      <c r="BC1292" s="585"/>
      <c r="BD1292" s="585"/>
      <c r="BE1292" s="585"/>
      <c r="BF1292" s="585"/>
      <c r="BG1292" s="585"/>
      <c r="BH1292" s="469"/>
      <c r="BI1292" s="469"/>
      <c r="BJ1292" s="469"/>
      <c r="BK1292" s="469"/>
      <c r="BL1292" s="469"/>
      <c r="BM1292" s="469"/>
      <c r="BN1292" s="469"/>
      <c r="BO1292" s="469"/>
      <c r="BP1292" s="469"/>
      <c r="BQ1292" s="424"/>
      <c r="BR1292" s="425"/>
      <c r="BS1292" s="425"/>
      <c r="BT1292" s="425"/>
      <c r="BU1292" s="425"/>
      <c r="BV1292" s="425"/>
      <c r="BW1292" s="425"/>
      <c r="BX1292" s="426"/>
      <c r="BY1292" s="469"/>
      <c r="BZ1292" s="469"/>
      <c r="CA1292" s="469"/>
      <c r="CB1292" s="469"/>
      <c r="CC1292" s="469"/>
      <c r="CD1292" s="469"/>
      <c r="CE1292" s="469"/>
      <c r="CF1292" s="469"/>
      <c r="CG1292" s="469"/>
      <c r="CH1292" s="469"/>
      <c r="CI1292" s="469"/>
      <c r="CJ1292" s="469"/>
    </row>
    <row r="1293" spans="4:88" ht="14.25" customHeight="1" x14ac:dyDescent="0.35">
      <c r="D1293" s="279"/>
      <c r="E1293" s="280"/>
      <c r="F1293" s="280"/>
      <c r="G1293" s="280"/>
      <c r="H1293" s="280"/>
      <c r="I1293" s="280"/>
      <c r="J1293" s="280"/>
      <c r="K1293" s="280"/>
      <c r="L1293" s="280"/>
      <c r="M1293" s="280"/>
      <c r="N1293" s="280"/>
      <c r="O1293" s="280"/>
      <c r="P1293" s="280"/>
      <c r="Q1293" s="280"/>
      <c r="R1293" s="280"/>
      <c r="S1293" s="280"/>
      <c r="T1293" s="280"/>
      <c r="U1293" s="280"/>
      <c r="V1293" s="280"/>
      <c r="W1293" s="280"/>
      <c r="X1293" s="280"/>
      <c r="Y1293" s="280"/>
      <c r="Z1293" s="280"/>
      <c r="AA1293" s="280"/>
      <c r="AB1293" s="280"/>
      <c r="AC1293" s="280"/>
      <c r="AD1293" s="280"/>
      <c r="AE1293" s="280"/>
      <c r="AF1293" s="281"/>
      <c r="AG1293" s="424"/>
      <c r="AH1293" s="425"/>
      <c r="AI1293" s="425"/>
      <c r="AJ1293" s="425"/>
      <c r="AK1293" s="425"/>
      <c r="AL1293" s="425"/>
      <c r="AM1293" s="426"/>
      <c r="AN1293" s="424"/>
      <c r="AO1293" s="425"/>
      <c r="AP1293" s="425"/>
      <c r="AR1293" s="585"/>
      <c r="AS1293" s="585"/>
      <c r="AT1293" s="585"/>
      <c r="AU1293" s="585"/>
      <c r="AV1293" s="585"/>
      <c r="AW1293" s="585"/>
      <c r="AX1293" s="585"/>
      <c r="AY1293" s="585"/>
      <c r="AZ1293" s="585"/>
      <c r="BA1293" s="585"/>
      <c r="BB1293" s="585"/>
      <c r="BC1293" s="585"/>
      <c r="BD1293" s="585"/>
      <c r="BE1293" s="585"/>
      <c r="BF1293" s="585"/>
      <c r="BG1293" s="585"/>
      <c r="BH1293" s="469"/>
      <c r="BI1293" s="469"/>
      <c r="BJ1293" s="469"/>
      <c r="BK1293" s="469"/>
      <c r="BL1293" s="469"/>
      <c r="BM1293" s="469"/>
      <c r="BN1293" s="469"/>
      <c r="BO1293" s="469"/>
      <c r="BP1293" s="469"/>
      <c r="BQ1293" s="424"/>
      <c r="BR1293" s="425"/>
      <c r="BS1293" s="425"/>
      <c r="BT1293" s="425"/>
      <c r="BU1293" s="425"/>
      <c r="BV1293" s="425"/>
      <c r="BW1293" s="425"/>
      <c r="BX1293" s="426"/>
      <c r="BY1293" s="469"/>
      <c r="BZ1293" s="469"/>
      <c r="CA1293" s="469"/>
      <c r="CB1293" s="469"/>
      <c r="CC1293" s="469"/>
      <c r="CD1293" s="469"/>
      <c r="CE1293" s="469"/>
      <c r="CF1293" s="469"/>
      <c r="CG1293" s="469"/>
      <c r="CH1293" s="469"/>
      <c r="CI1293" s="469"/>
      <c r="CJ1293" s="469"/>
    </row>
    <row r="1294" spans="4:88" ht="14.25" customHeight="1" x14ac:dyDescent="0.35">
      <c r="D1294" s="279"/>
      <c r="E1294" s="280"/>
      <c r="F1294" s="280"/>
      <c r="G1294" s="280"/>
      <c r="H1294" s="280"/>
      <c r="I1294" s="280"/>
      <c r="J1294" s="280"/>
      <c r="K1294" s="280"/>
      <c r="L1294" s="280"/>
      <c r="M1294" s="280"/>
      <c r="N1294" s="280"/>
      <c r="O1294" s="280"/>
      <c r="P1294" s="280"/>
      <c r="Q1294" s="280"/>
      <c r="R1294" s="280"/>
      <c r="S1294" s="280"/>
      <c r="T1294" s="280"/>
      <c r="U1294" s="280"/>
      <c r="V1294" s="280"/>
      <c r="W1294" s="280"/>
      <c r="X1294" s="280"/>
      <c r="Y1294" s="280"/>
      <c r="Z1294" s="280"/>
      <c r="AA1294" s="280"/>
      <c r="AB1294" s="280"/>
      <c r="AC1294" s="280"/>
      <c r="AD1294" s="280"/>
      <c r="AE1294" s="280"/>
      <c r="AF1294" s="281"/>
      <c r="AG1294" s="424"/>
      <c r="AH1294" s="425"/>
      <c r="AI1294" s="425"/>
      <c r="AJ1294" s="425"/>
      <c r="AK1294" s="425"/>
      <c r="AL1294" s="425"/>
      <c r="AM1294" s="426"/>
      <c r="AN1294" s="424"/>
      <c r="AO1294" s="425"/>
      <c r="AP1294" s="425"/>
      <c r="AR1294" s="585"/>
      <c r="AS1294" s="585"/>
      <c r="AT1294" s="585"/>
      <c r="AU1294" s="585"/>
      <c r="AV1294" s="585"/>
      <c r="AW1294" s="585"/>
      <c r="AX1294" s="585"/>
      <c r="AY1294" s="585"/>
      <c r="AZ1294" s="585"/>
      <c r="BA1294" s="585"/>
      <c r="BB1294" s="585"/>
      <c r="BC1294" s="585"/>
      <c r="BD1294" s="585"/>
      <c r="BE1294" s="585"/>
      <c r="BF1294" s="585"/>
      <c r="BG1294" s="585"/>
      <c r="BH1294" s="469"/>
      <c r="BI1294" s="469"/>
      <c r="BJ1294" s="469"/>
      <c r="BK1294" s="469"/>
      <c r="BL1294" s="469"/>
      <c r="BM1294" s="469"/>
      <c r="BN1294" s="469"/>
      <c r="BO1294" s="469"/>
      <c r="BP1294" s="469"/>
      <c r="BQ1294" s="424"/>
      <c r="BR1294" s="425"/>
      <c r="BS1294" s="425"/>
      <c r="BT1294" s="425"/>
      <c r="BU1294" s="425"/>
      <c r="BV1294" s="425"/>
      <c r="BW1294" s="425"/>
      <c r="BX1294" s="426"/>
      <c r="BY1294" s="469"/>
      <c r="BZ1294" s="469"/>
      <c r="CA1294" s="469"/>
      <c r="CB1294" s="469"/>
      <c r="CC1294" s="469"/>
      <c r="CD1294" s="469"/>
      <c r="CE1294" s="469"/>
      <c r="CF1294" s="469"/>
      <c r="CG1294" s="469"/>
      <c r="CH1294" s="469"/>
      <c r="CI1294" s="469"/>
      <c r="CJ1294" s="469"/>
    </row>
    <row r="1295" spans="4:88" ht="14.25" customHeight="1" x14ac:dyDescent="0.35">
      <c r="D1295" s="279"/>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280"/>
      <c r="AE1295" s="280"/>
      <c r="AF1295" s="281"/>
      <c r="AG1295" s="424"/>
      <c r="AH1295" s="425"/>
      <c r="AI1295" s="425"/>
      <c r="AJ1295" s="425"/>
      <c r="AK1295" s="425"/>
      <c r="AL1295" s="425"/>
      <c r="AM1295" s="426"/>
      <c r="AN1295" s="424"/>
      <c r="AO1295" s="425"/>
      <c r="AP1295" s="425"/>
      <c r="AR1295" s="585"/>
      <c r="AS1295" s="585"/>
      <c r="AT1295" s="585"/>
      <c r="AU1295" s="585"/>
      <c r="AV1295" s="585"/>
      <c r="AW1295" s="585"/>
      <c r="AX1295" s="585"/>
      <c r="AY1295" s="585"/>
      <c r="AZ1295" s="585"/>
      <c r="BA1295" s="585"/>
      <c r="BB1295" s="585"/>
      <c r="BC1295" s="585"/>
      <c r="BD1295" s="585"/>
      <c r="BE1295" s="585"/>
      <c r="BF1295" s="585"/>
      <c r="BG1295" s="585"/>
      <c r="BH1295" s="469"/>
      <c r="BI1295" s="469"/>
      <c r="BJ1295" s="469"/>
      <c r="BK1295" s="469"/>
      <c r="BL1295" s="469"/>
      <c r="BM1295" s="469"/>
      <c r="BN1295" s="469"/>
      <c r="BO1295" s="469"/>
      <c r="BP1295" s="469"/>
      <c r="BQ1295" s="424"/>
      <c r="BR1295" s="425"/>
      <c r="BS1295" s="425"/>
      <c r="BT1295" s="425"/>
      <c r="BU1295" s="425"/>
      <c r="BV1295" s="425"/>
      <c r="BW1295" s="425"/>
      <c r="BX1295" s="426"/>
      <c r="BY1295" s="469"/>
      <c r="BZ1295" s="469"/>
      <c r="CA1295" s="469"/>
      <c r="CB1295" s="469"/>
      <c r="CC1295" s="469"/>
      <c r="CD1295" s="469"/>
      <c r="CE1295" s="469"/>
      <c r="CF1295" s="469"/>
      <c r="CG1295" s="469"/>
      <c r="CH1295" s="469"/>
      <c r="CI1295" s="469"/>
      <c r="CJ1295" s="469"/>
    </row>
    <row r="1296" spans="4:88" ht="14.25" customHeight="1" x14ac:dyDescent="0.35">
      <c r="D1296" s="279"/>
      <c r="E1296" s="280"/>
      <c r="F1296" s="280"/>
      <c r="G1296" s="280"/>
      <c r="H1296" s="280"/>
      <c r="I1296" s="280"/>
      <c r="J1296" s="280"/>
      <c r="K1296" s="280"/>
      <c r="L1296" s="280"/>
      <c r="M1296" s="280"/>
      <c r="N1296" s="280"/>
      <c r="O1296" s="280"/>
      <c r="P1296" s="280"/>
      <c r="Q1296" s="280"/>
      <c r="R1296" s="280"/>
      <c r="S1296" s="280"/>
      <c r="T1296" s="280"/>
      <c r="U1296" s="280"/>
      <c r="V1296" s="280"/>
      <c r="W1296" s="280"/>
      <c r="X1296" s="280"/>
      <c r="Y1296" s="280"/>
      <c r="Z1296" s="280"/>
      <c r="AA1296" s="280"/>
      <c r="AB1296" s="280"/>
      <c r="AC1296" s="280"/>
      <c r="AD1296" s="280"/>
      <c r="AE1296" s="280"/>
      <c r="AF1296" s="281"/>
      <c r="AG1296" s="424"/>
      <c r="AH1296" s="425"/>
      <c r="AI1296" s="425"/>
      <c r="AJ1296" s="425"/>
      <c r="AK1296" s="425"/>
      <c r="AL1296" s="425"/>
      <c r="AM1296" s="426"/>
      <c r="AN1296" s="424"/>
      <c r="AO1296" s="425"/>
      <c r="AP1296" s="425"/>
      <c r="AR1296" s="585"/>
      <c r="AS1296" s="585"/>
      <c r="AT1296" s="585"/>
      <c r="AU1296" s="585"/>
      <c r="AV1296" s="585"/>
      <c r="AW1296" s="585"/>
      <c r="AX1296" s="585"/>
      <c r="AY1296" s="585"/>
      <c r="AZ1296" s="585"/>
      <c r="BA1296" s="585"/>
      <c r="BB1296" s="585"/>
      <c r="BC1296" s="585"/>
      <c r="BD1296" s="585"/>
      <c r="BE1296" s="585"/>
      <c r="BF1296" s="585"/>
      <c r="BG1296" s="585"/>
      <c r="BH1296" s="469"/>
      <c r="BI1296" s="469"/>
      <c r="BJ1296" s="469"/>
      <c r="BK1296" s="469"/>
      <c r="BL1296" s="469"/>
      <c r="BM1296" s="469"/>
      <c r="BN1296" s="469"/>
      <c r="BO1296" s="469"/>
      <c r="BP1296" s="469"/>
      <c r="BQ1296" s="424"/>
      <c r="BR1296" s="425"/>
      <c r="BS1296" s="425"/>
      <c r="BT1296" s="425"/>
      <c r="BU1296" s="425"/>
      <c r="BV1296" s="425"/>
      <c r="BW1296" s="425"/>
      <c r="BX1296" s="426"/>
      <c r="BY1296" s="469"/>
      <c r="BZ1296" s="469"/>
      <c r="CA1296" s="469"/>
      <c r="CB1296" s="469"/>
      <c r="CC1296" s="469"/>
      <c r="CD1296" s="469"/>
      <c r="CE1296" s="469"/>
      <c r="CF1296" s="469"/>
      <c r="CG1296" s="469"/>
      <c r="CH1296" s="469"/>
      <c r="CI1296" s="469"/>
      <c r="CJ1296" s="469"/>
    </row>
    <row r="1297" spans="1:89" ht="14.25" customHeight="1" x14ac:dyDescent="0.35">
      <c r="D1297" s="279"/>
      <c r="E1297" s="280"/>
      <c r="F1297" s="280"/>
      <c r="G1297" s="280"/>
      <c r="H1297" s="280"/>
      <c r="I1297" s="280"/>
      <c r="J1297" s="280"/>
      <c r="K1297" s="280"/>
      <c r="L1297" s="280"/>
      <c r="M1297" s="280"/>
      <c r="N1297" s="280"/>
      <c r="O1297" s="280"/>
      <c r="P1297" s="280"/>
      <c r="Q1297" s="280"/>
      <c r="R1297" s="280"/>
      <c r="S1297" s="280"/>
      <c r="T1297" s="280"/>
      <c r="U1297" s="280"/>
      <c r="V1297" s="280"/>
      <c r="W1297" s="280"/>
      <c r="X1297" s="280"/>
      <c r="Y1297" s="280"/>
      <c r="Z1297" s="280"/>
      <c r="AA1297" s="280"/>
      <c r="AB1297" s="280"/>
      <c r="AC1297" s="280"/>
      <c r="AD1297" s="280"/>
      <c r="AE1297" s="280"/>
      <c r="AF1297" s="281"/>
      <c r="AG1297" s="424"/>
      <c r="AH1297" s="425"/>
      <c r="AI1297" s="425"/>
      <c r="AJ1297" s="425"/>
      <c r="AK1297" s="425"/>
      <c r="AL1297" s="425"/>
      <c r="AM1297" s="426"/>
      <c r="AN1297" s="424"/>
      <c r="AO1297" s="425"/>
      <c r="AP1297" s="425"/>
      <c r="AR1297" s="585"/>
      <c r="AS1297" s="585"/>
      <c r="AT1297" s="585"/>
      <c r="AU1297" s="585"/>
      <c r="AV1297" s="585"/>
      <c r="AW1297" s="585"/>
      <c r="AX1297" s="585"/>
      <c r="AY1297" s="585"/>
      <c r="AZ1297" s="585"/>
      <c r="BA1297" s="585"/>
      <c r="BB1297" s="585"/>
      <c r="BC1297" s="585"/>
      <c r="BD1297" s="585"/>
      <c r="BE1297" s="585"/>
      <c r="BF1297" s="585"/>
      <c r="BG1297" s="585"/>
      <c r="BH1297" s="469"/>
      <c r="BI1297" s="469"/>
      <c r="BJ1297" s="469"/>
      <c r="BK1297" s="469"/>
      <c r="BL1297" s="469"/>
      <c r="BM1297" s="469"/>
      <c r="BN1297" s="469"/>
      <c r="BO1297" s="469"/>
      <c r="BP1297" s="469"/>
      <c r="BQ1297" s="424"/>
      <c r="BR1297" s="425"/>
      <c r="BS1297" s="425"/>
      <c r="BT1297" s="425"/>
      <c r="BU1297" s="425"/>
      <c r="BV1297" s="425"/>
      <c r="BW1297" s="425"/>
      <c r="BX1297" s="426"/>
      <c r="BY1297" s="469"/>
      <c r="BZ1297" s="469"/>
      <c r="CA1297" s="469"/>
      <c r="CB1297" s="469"/>
      <c r="CC1297" s="469"/>
      <c r="CD1297" s="469"/>
      <c r="CE1297" s="469"/>
      <c r="CF1297" s="469"/>
      <c r="CG1297" s="469"/>
      <c r="CH1297" s="469"/>
      <c r="CI1297" s="469"/>
      <c r="CJ1297" s="469"/>
    </row>
    <row r="1298" spans="1:89" ht="14.25" customHeight="1" x14ac:dyDescent="0.35">
      <c r="D1298" s="279"/>
      <c r="E1298" s="280"/>
      <c r="F1298" s="280"/>
      <c r="G1298" s="280"/>
      <c r="H1298" s="280"/>
      <c r="I1298" s="280"/>
      <c r="J1298" s="280"/>
      <c r="K1298" s="280"/>
      <c r="L1298" s="280"/>
      <c r="M1298" s="280"/>
      <c r="N1298" s="280"/>
      <c r="O1298" s="280"/>
      <c r="P1298" s="280"/>
      <c r="Q1298" s="280"/>
      <c r="R1298" s="280"/>
      <c r="S1298" s="280"/>
      <c r="T1298" s="280"/>
      <c r="U1298" s="280"/>
      <c r="V1298" s="280"/>
      <c r="W1298" s="280"/>
      <c r="X1298" s="280"/>
      <c r="Y1298" s="280"/>
      <c r="Z1298" s="280"/>
      <c r="AA1298" s="280"/>
      <c r="AB1298" s="280"/>
      <c r="AC1298" s="280"/>
      <c r="AD1298" s="280"/>
      <c r="AE1298" s="280"/>
      <c r="AF1298" s="281"/>
      <c r="AG1298" s="424"/>
      <c r="AH1298" s="425"/>
      <c r="AI1298" s="425"/>
      <c r="AJ1298" s="425"/>
      <c r="AK1298" s="425"/>
      <c r="AL1298" s="425"/>
      <c r="AM1298" s="426"/>
      <c r="AN1298" s="424"/>
      <c r="AO1298" s="425"/>
      <c r="AP1298" s="425"/>
      <c r="AR1298" s="585"/>
      <c r="AS1298" s="585"/>
      <c r="AT1298" s="585"/>
      <c r="AU1298" s="585"/>
      <c r="AV1298" s="585"/>
      <c r="AW1298" s="585"/>
      <c r="AX1298" s="585"/>
      <c r="AY1298" s="585"/>
      <c r="AZ1298" s="585"/>
      <c r="BA1298" s="585"/>
      <c r="BB1298" s="585"/>
      <c r="BC1298" s="585"/>
      <c r="BD1298" s="585"/>
      <c r="BE1298" s="585"/>
      <c r="BF1298" s="585"/>
      <c r="BG1298" s="585"/>
      <c r="BH1298" s="469"/>
      <c r="BI1298" s="469"/>
      <c r="BJ1298" s="469"/>
      <c r="BK1298" s="469"/>
      <c r="BL1298" s="469"/>
      <c r="BM1298" s="469"/>
      <c r="BN1298" s="469"/>
      <c r="BO1298" s="469"/>
      <c r="BP1298" s="469"/>
      <c r="BQ1298" s="424"/>
      <c r="BR1298" s="425"/>
      <c r="BS1298" s="425"/>
      <c r="BT1298" s="425"/>
      <c r="BU1298" s="425"/>
      <c r="BV1298" s="425"/>
      <c r="BW1298" s="425"/>
      <c r="BX1298" s="426"/>
      <c r="BY1298" s="469"/>
      <c r="BZ1298" s="469"/>
      <c r="CA1298" s="469"/>
      <c r="CB1298" s="469"/>
      <c r="CC1298" s="469"/>
      <c r="CD1298" s="469"/>
      <c r="CE1298" s="469"/>
      <c r="CF1298" s="469"/>
      <c r="CG1298" s="469"/>
      <c r="CH1298" s="469"/>
      <c r="CI1298" s="469"/>
      <c r="CJ1298" s="469"/>
    </row>
    <row r="1299" spans="1:89" ht="14.25" customHeight="1" x14ac:dyDescent="0.35">
      <c r="D1299" s="279"/>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280"/>
      <c r="AE1299" s="280"/>
      <c r="AF1299" s="281"/>
      <c r="AG1299" s="424"/>
      <c r="AH1299" s="425"/>
      <c r="AI1299" s="425"/>
      <c r="AJ1299" s="425"/>
      <c r="AK1299" s="425"/>
      <c r="AL1299" s="425"/>
      <c r="AM1299" s="426"/>
      <c r="AN1299" s="424"/>
      <c r="AO1299" s="425"/>
      <c r="AP1299" s="425"/>
      <c r="AR1299" s="585"/>
      <c r="AS1299" s="585"/>
      <c r="AT1299" s="585"/>
      <c r="AU1299" s="585"/>
      <c r="AV1299" s="585"/>
      <c r="AW1299" s="585"/>
      <c r="AX1299" s="585"/>
      <c r="AY1299" s="585"/>
      <c r="AZ1299" s="585"/>
      <c r="BA1299" s="585"/>
      <c r="BB1299" s="585"/>
      <c r="BC1299" s="585"/>
      <c r="BD1299" s="585"/>
      <c r="BE1299" s="585"/>
      <c r="BF1299" s="585"/>
      <c r="BG1299" s="585"/>
      <c r="BH1299" s="469"/>
      <c r="BI1299" s="469"/>
      <c r="BJ1299" s="469"/>
      <c r="BK1299" s="469"/>
      <c r="BL1299" s="469"/>
      <c r="BM1299" s="469"/>
      <c r="BN1299" s="469"/>
      <c r="BO1299" s="469"/>
      <c r="BP1299" s="469"/>
      <c r="BQ1299" s="424"/>
      <c r="BR1299" s="425"/>
      <c r="BS1299" s="425"/>
      <c r="BT1299" s="425"/>
      <c r="BU1299" s="425"/>
      <c r="BV1299" s="425"/>
      <c r="BW1299" s="425"/>
      <c r="BX1299" s="426"/>
      <c r="BY1299" s="469"/>
      <c r="BZ1299" s="469"/>
      <c r="CA1299" s="469"/>
      <c r="CB1299" s="469"/>
      <c r="CC1299" s="469"/>
      <c r="CD1299" s="469"/>
      <c r="CE1299" s="469"/>
      <c r="CF1299" s="469"/>
      <c r="CG1299" s="469"/>
      <c r="CH1299" s="469"/>
      <c r="CI1299" s="469"/>
      <c r="CJ1299" s="469"/>
    </row>
    <row r="1300" spans="1:89" ht="14.25" customHeight="1" x14ac:dyDescent="0.35">
      <c r="D1300" s="279"/>
      <c r="E1300" s="280"/>
      <c r="F1300" s="280"/>
      <c r="G1300" s="280"/>
      <c r="H1300" s="280"/>
      <c r="I1300" s="280"/>
      <c r="J1300" s="280"/>
      <c r="K1300" s="280"/>
      <c r="L1300" s="280"/>
      <c r="M1300" s="280"/>
      <c r="N1300" s="280"/>
      <c r="O1300" s="280"/>
      <c r="P1300" s="280"/>
      <c r="Q1300" s="280"/>
      <c r="R1300" s="280"/>
      <c r="S1300" s="280"/>
      <c r="T1300" s="280"/>
      <c r="U1300" s="280"/>
      <c r="V1300" s="280"/>
      <c r="W1300" s="280"/>
      <c r="X1300" s="280"/>
      <c r="Y1300" s="280"/>
      <c r="Z1300" s="280"/>
      <c r="AA1300" s="280"/>
      <c r="AB1300" s="280"/>
      <c r="AC1300" s="280"/>
      <c r="AD1300" s="280"/>
      <c r="AE1300" s="280"/>
      <c r="AF1300" s="281"/>
      <c r="AG1300" s="424"/>
      <c r="AH1300" s="425"/>
      <c r="AI1300" s="425"/>
      <c r="AJ1300" s="425"/>
      <c r="AK1300" s="425"/>
      <c r="AL1300" s="425"/>
      <c r="AM1300" s="426"/>
      <c r="AN1300" s="424"/>
      <c r="AO1300" s="425"/>
      <c r="AP1300" s="425"/>
      <c r="AR1300" s="585"/>
      <c r="AS1300" s="585"/>
      <c r="AT1300" s="585"/>
      <c r="AU1300" s="585"/>
      <c r="AV1300" s="585"/>
      <c r="AW1300" s="585"/>
      <c r="AX1300" s="585"/>
      <c r="AY1300" s="585"/>
      <c r="AZ1300" s="585"/>
      <c r="BA1300" s="585"/>
      <c r="BB1300" s="585"/>
      <c r="BC1300" s="585"/>
      <c r="BD1300" s="585"/>
      <c r="BE1300" s="585"/>
      <c r="BF1300" s="585"/>
      <c r="BG1300" s="585"/>
      <c r="BH1300" s="469"/>
      <c r="BI1300" s="469"/>
      <c r="BJ1300" s="469"/>
      <c r="BK1300" s="469"/>
      <c r="BL1300" s="469"/>
      <c r="BM1300" s="469"/>
      <c r="BN1300" s="469"/>
      <c r="BO1300" s="469"/>
      <c r="BP1300" s="469"/>
      <c r="BQ1300" s="424"/>
      <c r="BR1300" s="425"/>
      <c r="BS1300" s="425"/>
      <c r="BT1300" s="425"/>
      <c r="BU1300" s="425"/>
      <c r="BV1300" s="425"/>
      <c r="BW1300" s="425"/>
      <c r="BX1300" s="426"/>
      <c r="BY1300" s="469"/>
      <c r="BZ1300" s="469"/>
      <c r="CA1300" s="469"/>
      <c r="CB1300" s="469"/>
      <c r="CC1300" s="469"/>
      <c r="CD1300" s="469"/>
      <c r="CE1300" s="469"/>
      <c r="CF1300" s="469"/>
      <c r="CG1300" s="469"/>
      <c r="CH1300" s="469"/>
      <c r="CI1300" s="469"/>
      <c r="CJ1300" s="469"/>
    </row>
    <row r="1301" spans="1:89" ht="14.25" customHeight="1" x14ac:dyDescent="0.35">
      <c r="D1301" s="279"/>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280"/>
      <c r="AF1301" s="281"/>
      <c r="AG1301" s="424"/>
      <c r="AH1301" s="425"/>
      <c r="AI1301" s="425"/>
      <c r="AJ1301" s="425"/>
      <c r="AK1301" s="425"/>
      <c r="AL1301" s="425"/>
      <c r="AM1301" s="426"/>
      <c r="AN1301" s="424"/>
      <c r="AO1301" s="425"/>
      <c r="AP1301" s="425"/>
      <c r="AR1301" s="585"/>
      <c r="AS1301" s="585"/>
      <c r="AT1301" s="585"/>
      <c r="AU1301" s="585"/>
      <c r="AV1301" s="585"/>
      <c r="AW1301" s="585"/>
      <c r="AX1301" s="585"/>
      <c r="AY1301" s="585"/>
      <c r="AZ1301" s="585"/>
      <c r="BA1301" s="585"/>
      <c r="BB1301" s="585"/>
      <c r="BC1301" s="585"/>
      <c r="BD1301" s="585"/>
      <c r="BE1301" s="585"/>
      <c r="BF1301" s="585"/>
      <c r="BG1301" s="585"/>
      <c r="BH1301" s="469"/>
      <c r="BI1301" s="469"/>
      <c r="BJ1301" s="469"/>
      <c r="BK1301" s="469"/>
      <c r="BL1301" s="469"/>
      <c r="BM1301" s="469"/>
      <c r="BN1301" s="469"/>
      <c r="BO1301" s="469"/>
      <c r="BP1301" s="469"/>
      <c r="BQ1301" s="424"/>
      <c r="BR1301" s="425"/>
      <c r="BS1301" s="425"/>
      <c r="BT1301" s="425"/>
      <c r="BU1301" s="425"/>
      <c r="BV1301" s="425"/>
      <c r="BW1301" s="425"/>
      <c r="BX1301" s="426"/>
      <c r="BY1301" s="469"/>
      <c r="BZ1301" s="469"/>
      <c r="CA1301" s="469"/>
      <c r="CB1301" s="469"/>
      <c r="CC1301" s="469"/>
      <c r="CD1301" s="469"/>
      <c r="CE1301" s="469"/>
      <c r="CF1301" s="469"/>
      <c r="CG1301" s="469"/>
      <c r="CH1301" s="469"/>
      <c r="CI1301" s="469"/>
      <c r="CJ1301" s="469"/>
    </row>
    <row r="1302" spans="1:89" ht="14.25" customHeight="1" x14ac:dyDescent="0.35">
      <c r="D1302" s="279"/>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80"/>
      <c r="AE1302" s="280"/>
      <c r="AF1302" s="281"/>
      <c r="AG1302" s="424"/>
      <c r="AH1302" s="425"/>
      <c r="AI1302" s="425"/>
      <c r="AJ1302" s="425"/>
      <c r="AK1302" s="425"/>
      <c r="AL1302" s="425"/>
      <c r="AM1302" s="426"/>
      <c r="AN1302" s="424"/>
      <c r="AO1302" s="425"/>
      <c r="AP1302" s="425"/>
      <c r="AR1302" s="485"/>
      <c r="AS1302" s="485"/>
      <c r="AT1302" s="485"/>
      <c r="AU1302" s="485"/>
      <c r="AV1302" s="485"/>
      <c r="AW1302" s="485"/>
      <c r="AX1302" s="485"/>
      <c r="AY1302" s="485"/>
      <c r="AZ1302" s="485"/>
      <c r="BA1302" s="485"/>
      <c r="BB1302" s="485"/>
      <c r="BC1302" s="485"/>
      <c r="BD1302" s="485"/>
      <c r="BE1302" s="485"/>
      <c r="BF1302" s="485"/>
      <c r="BG1302" s="485"/>
      <c r="BH1302" s="469"/>
      <c r="BI1302" s="469"/>
      <c r="BJ1302" s="469"/>
      <c r="BK1302" s="469"/>
      <c r="BL1302" s="469"/>
      <c r="BM1302" s="469"/>
      <c r="BN1302" s="469"/>
      <c r="BO1302" s="469"/>
      <c r="BP1302" s="469"/>
      <c r="BQ1302" s="424"/>
      <c r="BR1302" s="425"/>
      <c r="BS1302" s="425"/>
      <c r="BT1302" s="425"/>
      <c r="BU1302" s="425"/>
      <c r="BV1302" s="425"/>
      <c r="BW1302" s="425"/>
      <c r="BX1302" s="426"/>
      <c r="BY1302" s="469"/>
      <c r="BZ1302" s="469"/>
      <c r="CA1302" s="469"/>
      <c r="CB1302" s="469"/>
      <c r="CC1302" s="469"/>
      <c r="CD1302" s="469"/>
      <c r="CE1302" s="469"/>
      <c r="CF1302" s="469"/>
      <c r="CG1302" s="469"/>
      <c r="CH1302" s="469"/>
      <c r="CI1302" s="469"/>
      <c r="CJ1302" s="469"/>
    </row>
    <row r="1303" spans="1:89" ht="14.25" customHeight="1" x14ac:dyDescent="0.35">
      <c r="D1303" s="323" t="s">
        <v>576</v>
      </c>
      <c r="E1303" s="323"/>
      <c r="F1303" s="323"/>
      <c r="G1303" s="323"/>
      <c r="H1303" s="323"/>
      <c r="I1303" s="323"/>
      <c r="J1303" s="323"/>
      <c r="K1303" s="323"/>
      <c r="L1303" s="323"/>
      <c r="M1303" s="323"/>
      <c r="N1303" s="323"/>
      <c r="O1303" s="323"/>
      <c r="P1303" s="323"/>
      <c r="Q1303" s="323"/>
      <c r="R1303" s="323"/>
      <c r="S1303" s="323"/>
      <c r="T1303" s="323"/>
      <c r="U1303" s="323"/>
      <c r="V1303" s="323"/>
      <c r="W1303" s="323"/>
      <c r="X1303" s="323"/>
      <c r="Y1303" s="323"/>
      <c r="Z1303" s="323"/>
      <c r="AA1303" s="323"/>
      <c r="AB1303" s="323"/>
      <c r="AC1303" s="323"/>
      <c r="AD1303" s="323"/>
      <c r="AE1303" s="323"/>
      <c r="AF1303" s="323"/>
      <c r="AG1303" s="77"/>
      <c r="AH1303" s="77"/>
      <c r="AI1303" s="77"/>
      <c r="AJ1303" s="77"/>
      <c r="AK1303" s="77"/>
      <c r="AL1303" s="77"/>
      <c r="AM1303" s="77"/>
      <c r="AN1303" s="77"/>
      <c r="AO1303" s="77"/>
      <c r="AP1303" s="77"/>
      <c r="AQ1303" s="64"/>
      <c r="AR1303" s="582" t="s">
        <v>623</v>
      </c>
      <c r="AS1303" s="582"/>
      <c r="AT1303" s="582"/>
      <c r="AU1303" s="582"/>
      <c r="AV1303" s="582"/>
      <c r="AW1303" s="582"/>
      <c r="AX1303" s="582"/>
      <c r="AY1303" s="582"/>
      <c r="AZ1303" s="582"/>
      <c r="BA1303" s="582"/>
      <c r="BB1303" s="582"/>
      <c r="BC1303" s="582"/>
      <c r="BD1303" s="582"/>
      <c r="BE1303" s="582"/>
      <c r="BF1303" s="582"/>
      <c r="BG1303" s="582"/>
      <c r="BH1303" s="582"/>
      <c r="BI1303" s="582"/>
      <c r="BJ1303" s="582"/>
      <c r="BK1303" s="582"/>
      <c r="BL1303" s="18"/>
      <c r="BM1303" s="18"/>
      <c r="BN1303" s="18"/>
      <c r="BO1303" s="18"/>
      <c r="BP1303" s="18"/>
      <c r="BQ1303" s="95"/>
      <c r="BR1303" s="95"/>
      <c r="BS1303" s="95"/>
      <c r="BT1303" s="95"/>
      <c r="BU1303" s="95"/>
      <c r="BV1303" s="95"/>
      <c r="BW1303" s="95"/>
      <c r="BX1303" s="95"/>
      <c r="BY1303" s="95"/>
      <c r="BZ1303" s="95"/>
      <c r="CA1303" s="95"/>
      <c r="CB1303" s="95"/>
      <c r="CC1303" s="95"/>
      <c r="CD1303" s="95"/>
      <c r="CE1303" s="95"/>
      <c r="CF1303" s="95"/>
      <c r="CG1303" s="95"/>
      <c r="CH1303" s="95"/>
      <c r="CI1303" s="95"/>
      <c r="CJ1303" s="95"/>
    </row>
    <row r="1304" spans="1:89" ht="14.25" customHeight="1" x14ac:dyDescent="0.35"/>
    <row r="1305" spans="1:89" ht="14.25" customHeight="1" x14ac:dyDescent="0.35">
      <c r="A1305" s="99"/>
      <c r="B1305" s="99"/>
      <c r="C1305" s="99"/>
      <c r="D1305" s="99"/>
      <c r="E1305" s="99"/>
      <c r="F1305" s="99"/>
      <c r="G1305" s="99"/>
      <c r="H1305" s="99"/>
      <c r="I1305" s="99"/>
      <c r="J1305" s="99"/>
      <c r="K1305" s="99"/>
      <c r="L1305" s="99"/>
      <c r="M1305" s="99"/>
      <c r="N1305" s="99"/>
      <c r="O1305" s="99"/>
      <c r="P1305" s="99"/>
      <c r="Q1305" s="99"/>
      <c r="R1305" s="99"/>
      <c r="S1305" s="99"/>
      <c r="T1305" s="99"/>
      <c r="U1305" s="99"/>
      <c r="V1305" s="99"/>
      <c r="W1305" s="99"/>
      <c r="X1305" s="99"/>
      <c r="Y1305" s="99"/>
      <c r="Z1305" s="99"/>
      <c r="AA1305" s="99"/>
      <c r="AB1305" s="99"/>
      <c r="AC1305" s="99"/>
      <c r="AD1305" s="99"/>
      <c r="AE1305" s="99"/>
      <c r="AF1305" s="99"/>
      <c r="AG1305" s="99"/>
      <c r="AH1305" s="99"/>
      <c r="AI1305" s="99"/>
      <c r="AJ1305" s="99"/>
      <c r="AK1305" s="99"/>
      <c r="AL1305" s="99"/>
      <c r="AM1305" s="99"/>
      <c r="AN1305" s="99"/>
      <c r="AO1305" s="99"/>
      <c r="AP1305" s="99"/>
      <c r="AQ1305" s="99"/>
      <c r="AR1305" s="99"/>
      <c r="AS1305" s="99"/>
      <c r="AT1305" s="99"/>
      <c r="AU1305" s="99"/>
      <c r="AV1305" s="99"/>
      <c r="AW1305" s="99"/>
      <c r="AX1305" s="99"/>
      <c r="AY1305" s="99"/>
      <c r="AZ1305" s="99"/>
      <c r="BA1305" s="99"/>
      <c r="BB1305" s="99"/>
      <c r="BC1305" s="99"/>
      <c r="BD1305" s="99"/>
      <c r="BE1305" s="99"/>
      <c r="BF1305" s="99"/>
      <c r="BG1305" s="99"/>
      <c r="BH1305" s="99"/>
      <c r="BI1305" s="99"/>
      <c r="BJ1305" s="99"/>
      <c r="BK1305" s="99"/>
      <c r="BL1305" s="99"/>
      <c r="BM1305" s="99"/>
      <c r="BN1305" s="99"/>
      <c r="BO1305" s="99"/>
      <c r="BP1305" s="99"/>
      <c r="BQ1305" s="99"/>
      <c r="BR1305" s="99"/>
      <c r="BS1305" s="99"/>
      <c r="BT1305" s="99"/>
      <c r="BU1305" s="99"/>
      <c r="BV1305" s="99"/>
      <c r="BW1305" s="99"/>
      <c r="BX1305" s="99"/>
      <c r="BY1305" s="99"/>
      <c r="BZ1305" s="99"/>
      <c r="CA1305" s="99"/>
      <c r="CB1305" s="99"/>
      <c r="CC1305" s="99"/>
      <c r="CD1305" s="99"/>
      <c r="CE1305" s="99"/>
      <c r="CF1305" s="99"/>
      <c r="CG1305" s="99"/>
      <c r="CH1305" s="99"/>
      <c r="CI1305" s="99"/>
      <c r="CJ1305" s="99"/>
    </row>
    <row r="1306" spans="1:89" ht="14.25" customHeight="1" x14ac:dyDescent="0.35">
      <c r="A1306" s="99"/>
      <c r="B1306" s="99"/>
      <c r="C1306" s="99"/>
      <c r="D1306" s="99"/>
      <c r="E1306" s="99"/>
      <c r="F1306" s="99"/>
      <c r="G1306" s="99"/>
      <c r="H1306" s="99"/>
      <c r="I1306" s="99"/>
      <c r="J1306" s="99"/>
      <c r="K1306" s="99"/>
      <c r="L1306" s="99"/>
      <c r="M1306" s="99"/>
      <c r="N1306" s="99"/>
      <c r="O1306" s="99"/>
      <c r="P1306" s="99"/>
      <c r="Q1306" s="99"/>
      <c r="R1306" s="99"/>
      <c r="S1306" s="99"/>
      <c r="T1306" s="99"/>
      <c r="U1306" s="99"/>
      <c r="V1306" s="99"/>
      <c r="W1306" s="99"/>
      <c r="X1306" s="99"/>
      <c r="Y1306" s="99"/>
      <c r="Z1306" s="99"/>
      <c r="AA1306" s="99"/>
      <c r="AB1306" s="99"/>
      <c r="AC1306" s="99"/>
      <c r="AD1306" s="99"/>
      <c r="AE1306" s="99"/>
      <c r="AF1306" s="99"/>
      <c r="AG1306" s="99"/>
      <c r="AH1306" s="99"/>
      <c r="AI1306" s="99"/>
      <c r="AJ1306" s="99"/>
      <c r="AK1306" s="99"/>
      <c r="AL1306" s="99"/>
      <c r="AM1306" s="99"/>
      <c r="AN1306" s="99"/>
      <c r="AO1306" s="99"/>
      <c r="AP1306" s="99"/>
      <c r="AQ1306" s="99"/>
      <c r="AR1306" s="99"/>
      <c r="AS1306" s="99"/>
      <c r="AT1306" s="99"/>
      <c r="AU1306" s="99"/>
      <c r="AV1306" s="99"/>
      <c r="AW1306" s="99"/>
      <c r="AX1306" s="99"/>
      <c r="AY1306" s="99"/>
      <c r="AZ1306" s="99"/>
      <c r="BA1306" s="99"/>
      <c r="BB1306" s="99"/>
      <c r="BC1306" s="99"/>
      <c r="BD1306" s="99"/>
      <c r="BE1306" s="99"/>
      <c r="BF1306" s="99"/>
      <c r="BG1306" s="99"/>
      <c r="BH1306" s="99"/>
      <c r="BI1306" s="99"/>
      <c r="BJ1306" s="99"/>
      <c r="BK1306" s="99"/>
      <c r="BL1306" s="99"/>
      <c r="BM1306" s="99"/>
      <c r="BN1306" s="99"/>
      <c r="BO1306" s="99"/>
      <c r="BP1306" s="99"/>
      <c r="BQ1306" s="99"/>
      <c r="BR1306" s="99"/>
      <c r="BS1306" s="99"/>
      <c r="BT1306" s="99"/>
      <c r="BU1306" s="99"/>
      <c r="BV1306" s="99"/>
      <c r="BW1306" s="99"/>
      <c r="BX1306" s="99"/>
      <c r="BY1306" s="99"/>
      <c r="BZ1306" s="99"/>
      <c r="CA1306" s="99"/>
      <c r="CB1306" s="99"/>
      <c r="CC1306" s="99"/>
      <c r="CD1306" s="99"/>
      <c r="CE1306" s="99"/>
      <c r="CF1306" s="99"/>
      <c r="CG1306" s="99"/>
      <c r="CH1306" s="99"/>
      <c r="CI1306" s="99"/>
      <c r="CJ1306" s="99"/>
    </row>
    <row r="1307" spans="1:89" ht="14.25" customHeight="1" x14ac:dyDescent="0.35"/>
    <row r="1308" spans="1:89" ht="14.25" customHeight="1" x14ac:dyDescent="0.35">
      <c r="D1308" s="316" t="s">
        <v>581</v>
      </c>
      <c r="E1308" s="316"/>
      <c r="F1308" s="316"/>
      <c r="G1308" s="316"/>
      <c r="H1308" s="316"/>
      <c r="I1308" s="316"/>
      <c r="J1308" s="316"/>
      <c r="K1308" s="316"/>
      <c r="L1308" s="316"/>
      <c r="M1308" s="316"/>
      <c r="N1308" s="316"/>
      <c r="O1308" s="316"/>
      <c r="P1308" s="316"/>
      <c r="Q1308" s="316"/>
      <c r="R1308" s="316"/>
      <c r="S1308" s="316"/>
      <c r="T1308" s="316"/>
      <c r="U1308" s="316"/>
      <c r="V1308" s="316"/>
      <c r="W1308" s="316"/>
      <c r="X1308" s="316"/>
      <c r="Y1308" s="316"/>
      <c r="Z1308" s="316"/>
      <c r="AA1308" s="316"/>
      <c r="AB1308" s="316"/>
      <c r="AC1308" s="316"/>
      <c r="AD1308" s="316"/>
      <c r="AE1308" s="316"/>
      <c r="AF1308" s="316"/>
      <c r="AG1308" s="316"/>
      <c r="AH1308" s="316"/>
      <c r="AI1308" s="316"/>
      <c r="AJ1308" s="316"/>
      <c r="AK1308" s="316"/>
      <c r="AL1308" s="316"/>
      <c r="AM1308" s="316"/>
      <c r="AN1308" s="316"/>
      <c r="AO1308" s="316"/>
      <c r="AP1308" s="316"/>
      <c r="AQ1308" s="316"/>
      <c r="AR1308" s="316"/>
      <c r="AS1308" s="316"/>
      <c r="AT1308" s="316"/>
      <c r="AU1308" s="316"/>
      <c r="AV1308" s="316"/>
      <c r="AW1308" s="316"/>
      <c r="AX1308" s="316"/>
      <c r="AY1308" s="316"/>
      <c r="AZ1308" s="316"/>
      <c r="BA1308" s="316"/>
      <c r="BB1308" s="316"/>
      <c r="BC1308" s="316"/>
      <c r="BD1308" s="316"/>
      <c r="BE1308" s="316"/>
      <c r="BF1308" s="316"/>
      <c r="BG1308" s="316"/>
      <c r="BH1308" s="316"/>
      <c r="BI1308" s="316"/>
      <c r="BJ1308" s="316"/>
      <c r="BK1308" s="316"/>
      <c r="BL1308" s="316"/>
      <c r="BM1308" s="316"/>
      <c r="BN1308" s="316"/>
      <c r="BO1308" s="316"/>
      <c r="BP1308" s="316"/>
      <c r="BQ1308" s="316"/>
      <c r="BR1308" s="316"/>
      <c r="BS1308" s="316"/>
      <c r="BT1308" s="316"/>
      <c r="BU1308" s="316"/>
      <c r="BV1308" s="316"/>
      <c r="BW1308" s="316"/>
      <c r="BX1308" s="316"/>
      <c r="BY1308" s="316"/>
      <c r="BZ1308" s="316"/>
      <c r="CA1308" s="316"/>
      <c r="CB1308" s="316"/>
      <c r="CC1308" s="316"/>
      <c r="CD1308" s="316"/>
      <c r="CE1308" s="316"/>
      <c r="CF1308" s="316"/>
      <c r="CG1308" s="316"/>
      <c r="CH1308" s="316"/>
      <c r="CI1308" s="316"/>
      <c r="CJ1308" s="316"/>
    </row>
    <row r="1309" spans="1:89" ht="14.25" customHeight="1" x14ac:dyDescent="0.35">
      <c r="D1309" s="317"/>
      <c r="E1309" s="317"/>
      <c r="F1309" s="317"/>
      <c r="G1309" s="317"/>
      <c r="H1309" s="317"/>
      <c r="I1309" s="317"/>
      <c r="J1309" s="317"/>
      <c r="K1309" s="317"/>
      <c r="L1309" s="317"/>
      <c r="M1309" s="317"/>
      <c r="N1309" s="317"/>
      <c r="O1309" s="317"/>
      <c r="P1309" s="317"/>
      <c r="Q1309" s="317"/>
      <c r="R1309" s="317"/>
      <c r="S1309" s="317"/>
      <c r="T1309" s="317"/>
      <c r="U1309" s="317"/>
      <c r="V1309" s="317"/>
      <c r="W1309" s="317"/>
      <c r="X1309" s="317"/>
      <c r="Y1309" s="317"/>
      <c r="Z1309" s="317"/>
      <c r="AA1309" s="317"/>
      <c r="AB1309" s="317"/>
      <c r="AC1309" s="317"/>
      <c r="AD1309" s="317"/>
      <c r="AE1309" s="317"/>
      <c r="AF1309" s="317"/>
      <c r="AG1309" s="317"/>
      <c r="AH1309" s="317"/>
      <c r="AI1309" s="317"/>
      <c r="AJ1309" s="317"/>
      <c r="AK1309" s="317"/>
      <c r="AL1309" s="317"/>
      <c r="AM1309" s="317"/>
      <c r="AN1309" s="317"/>
      <c r="AO1309" s="317"/>
      <c r="AP1309" s="317"/>
      <c r="AQ1309" s="317"/>
      <c r="AR1309" s="317"/>
      <c r="AS1309" s="317"/>
      <c r="AT1309" s="317"/>
      <c r="AU1309" s="317"/>
      <c r="AV1309" s="317"/>
      <c r="AW1309" s="317"/>
      <c r="AX1309" s="317"/>
      <c r="AY1309" s="317"/>
      <c r="AZ1309" s="317"/>
      <c r="BA1309" s="317"/>
      <c r="BB1309" s="317"/>
      <c r="BC1309" s="317"/>
      <c r="BD1309" s="317"/>
      <c r="BE1309" s="317"/>
      <c r="BF1309" s="317"/>
      <c r="BG1309" s="317"/>
      <c r="BH1309" s="317"/>
      <c r="BI1309" s="317"/>
      <c r="BJ1309" s="317"/>
      <c r="BK1309" s="317"/>
      <c r="BL1309" s="317"/>
      <c r="BM1309" s="317"/>
      <c r="BN1309" s="317"/>
      <c r="BO1309" s="317"/>
      <c r="BP1309" s="317"/>
      <c r="BQ1309" s="317"/>
      <c r="BR1309" s="317"/>
      <c r="BS1309" s="317"/>
      <c r="BT1309" s="317"/>
      <c r="BU1309" s="317"/>
      <c r="BV1309" s="317"/>
      <c r="BW1309" s="317"/>
      <c r="BX1309" s="317"/>
      <c r="BY1309" s="317"/>
      <c r="BZ1309" s="317"/>
      <c r="CA1309" s="317"/>
      <c r="CB1309" s="317"/>
      <c r="CC1309" s="317"/>
      <c r="CD1309" s="317"/>
      <c r="CE1309" s="317"/>
      <c r="CF1309" s="317"/>
      <c r="CG1309" s="317"/>
      <c r="CH1309" s="317"/>
      <c r="CI1309" s="317"/>
      <c r="CJ1309" s="317"/>
    </row>
    <row r="1310" spans="1:89" ht="14.25" customHeight="1" x14ac:dyDescent="0.35">
      <c r="D1310" s="418" t="s">
        <v>578</v>
      </c>
      <c r="E1310" s="419"/>
      <c r="F1310" s="419"/>
      <c r="G1310" s="419"/>
      <c r="H1310" s="419"/>
      <c r="I1310" s="419"/>
      <c r="J1310" s="419"/>
      <c r="K1310" s="419"/>
      <c r="L1310" s="419"/>
      <c r="M1310" s="419"/>
      <c r="N1310" s="419"/>
      <c r="O1310" s="419"/>
      <c r="P1310" s="419"/>
      <c r="Q1310" s="419"/>
      <c r="R1310" s="419"/>
      <c r="S1310" s="419"/>
      <c r="T1310" s="419"/>
      <c r="U1310" s="419"/>
      <c r="V1310" s="419"/>
      <c r="W1310" s="419"/>
      <c r="X1310" s="419"/>
      <c r="Y1310" s="419"/>
      <c r="Z1310" s="419"/>
      <c r="AA1310" s="419"/>
      <c r="AB1310" s="419"/>
      <c r="AC1310" s="419"/>
      <c r="AD1310" s="419"/>
      <c r="AE1310" s="419"/>
      <c r="AF1310" s="419"/>
      <c r="AG1310" s="420"/>
      <c r="AH1310" s="418" t="s">
        <v>579</v>
      </c>
      <c r="AI1310" s="419"/>
      <c r="AJ1310" s="419"/>
      <c r="AK1310" s="419"/>
      <c r="AL1310" s="419"/>
      <c r="AM1310" s="419"/>
      <c r="AN1310" s="419"/>
      <c r="AO1310" s="419"/>
      <c r="AP1310" s="419"/>
      <c r="AQ1310" s="419"/>
      <c r="AR1310" s="419"/>
      <c r="AS1310" s="419"/>
      <c r="AT1310" s="419"/>
      <c r="AU1310" s="419"/>
      <c r="AV1310" s="419"/>
      <c r="AW1310" s="419"/>
      <c r="AX1310" s="419"/>
      <c r="AY1310" s="419"/>
      <c r="AZ1310" s="419"/>
      <c r="BA1310" s="419"/>
      <c r="BB1310" s="419"/>
      <c r="BC1310" s="419"/>
      <c r="BD1310" s="419"/>
      <c r="BE1310" s="419"/>
      <c r="BF1310" s="419"/>
      <c r="BG1310" s="420"/>
      <c r="BH1310" s="476" t="s">
        <v>577</v>
      </c>
      <c r="BI1310" s="476"/>
      <c r="BJ1310" s="476"/>
      <c r="BK1310" s="476"/>
      <c r="BL1310" s="476"/>
      <c r="BM1310" s="476"/>
      <c r="BN1310" s="476"/>
      <c r="BO1310" s="476"/>
      <c r="BP1310" s="476"/>
      <c r="BQ1310" s="476"/>
      <c r="BR1310" s="476"/>
      <c r="BS1310" s="476"/>
      <c r="BT1310" s="476"/>
      <c r="BU1310" s="476"/>
      <c r="BV1310" s="476"/>
      <c r="BW1310" s="476"/>
      <c r="BX1310" s="476"/>
      <c r="BY1310" s="476"/>
      <c r="BZ1310" s="476"/>
      <c r="CA1310" s="476"/>
      <c r="CB1310" s="476"/>
      <c r="CC1310" s="476"/>
      <c r="CD1310" s="476"/>
      <c r="CE1310" s="476"/>
      <c r="CF1310" s="476"/>
      <c r="CG1310" s="476"/>
      <c r="CH1310" s="476"/>
      <c r="CI1310" s="476"/>
      <c r="CJ1310" s="476"/>
      <c r="CK1310" s="5"/>
    </row>
    <row r="1311" spans="1:89" ht="14.25" customHeight="1" x14ac:dyDescent="0.35">
      <c r="D1311" s="421"/>
      <c r="E1311" s="422"/>
      <c r="F1311" s="422"/>
      <c r="G1311" s="422"/>
      <c r="H1311" s="422"/>
      <c r="I1311" s="422"/>
      <c r="J1311" s="422"/>
      <c r="K1311" s="422"/>
      <c r="L1311" s="422"/>
      <c r="M1311" s="422"/>
      <c r="N1311" s="422"/>
      <c r="O1311" s="422"/>
      <c r="P1311" s="422"/>
      <c r="Q1311" s="422"/>
      <c r="R1311" s="422"/>
      <c r="S1311" s="422"/>
      <c r="T1311" s="422"/>
      <c r="U1311" s="422"/>
      <c r="V1311" s="422"/>
      <c r="W1311" s="422"/>
      <c r="X1311" s="422"/>
      <c r="Y1311" s="422"/>
      <c r="Z1311" s="422"/>
      <c r="AA1311" s="422"/>
      <c r="AB1311" s="422"/>
      <c r="AC1311" s="422"/>
      <c r="AD1311" s="422"/>
      <c r="AE1311" s="422"/>
      <c r="AF1311" s="422"/>
      <c r="AG1311" s="423"/>
      <c r="AH1311" s="421"/>
      <c r="AI1311" s="422"/>
      <c r="AJ1311" s="422"/>
      <c r="AK1311" s="422"/>
      <c r="AL1311" s="422"/>
      <c r="AM1311" s="422"/>
      <c r="AN1311" s="422"/>
      <c r="AO1311" s="422"/>
      <c r="AP1311" s="422"/>
      <c r="AQ1311" s="422"/>
      <c r="AR1311" s="422"/>
      <c r="AS1311" s="422"/>
      <c r="AT1311" s="422"/>
      <c r="AU1311" s="422"/>
      <c r="AV1311" s="422"/>
      <c r="AW1311" s="422"/>
      <c r="AX1311" s="422"/>
      <c r="AY1311" s="422"/>
      <c r="AZ1311" s="422"/>
      <c r="BA1311" s="422"/>
      <c r="BB1311" s="422"/>
      <c r="BC1311" s="422"/>
      <c r="BD1311" s="422"/>
      <c r="BE1311" s="422"/>
      <c r="BF1311" s="422"/>
      <c r="BG1311" s="423"/>
      <c r="BH1311" s="583"/>
      <c r="BI1311" s="583"/>
      <c r="BJ1311" s="583"/>
      <c r="BK1311" s="583"/>
      <c r="BL1311" s="583"/>
      <c r="BM1311" s="583"/>
      <c r="BN1311" s="583"/>
      <c r="BO1311" s="583"/>
      <c r="BP1311" s="583"/>
      <c r="BQ1311" s="583"/>
      <c r="BR1311" s="583"/>
      <c r="BS1311" s="583"/>
      <c r="BT1311" s="583"/>
      <c r="BU1311" s="583"/>
      <c r="BV1311" s="583"/>
      <c r="BW1311" s="583"/>
      <c r="BX1311" s="583"/>
      <c r="BY1311" s="583"/>
      <c r="BZ1311" s="583"/>
      <c r="CA1311" s="583"/>
      <c r="CB1311" s="583"/>
      <c r="CC1311" s="583"/>
      <c r="CD1311" s="583"/>
      <c r="CE1311" s="583"/>
      <c r="CF1311" s="583"/>
      <c r="CG1311" s="583"/>
      <c r="CH1311" s="583"/>
      <c r="CI1311" s="583"/>
      <c r="CJ1311" s="583"/>
      <c r="CK1311" s="5"/>
    </row>
    <row r="1312" spans="1:89" ht="14.25" customHeight="1" x14ac:dyDescent="0.35">
      <c r="D1312" s="415">
        <v>93655226645.360001</v>
      </c>
      <c r="E1312" s="416"/>
      <c r="F1312" s="416"/>
      <c r="G1312" s="416"/>
      <c r="H1312" s="416"/>
      <c r="I1312" s="416"/>
      <c r="J1312" s="416"/>
      <c r="K1312" s="416"/>
      <c r="L1312" s="416"/>
      <c r="M1312" s="416"/>
      <c r="N1312" s="416"/>
      <c r="O1312" s="416"/>
      <c r="P1312" s="416"/>
      <c r="Q1312" s="416"/>
      <c r="R1312" s="416"/>
      <c r="S1312" s="416"/>
      <c r="T1312" s="416"/>
      <c r="U1312" s="416"/>
      <c r="V1312" s="416"/>
      <c r="W1312" s="416"/>
      <c r="X1312" s="416"/>
      <c r="Y1312" s="416"/>
      <c r="Z1312" s="416"/>
      <c r="AA1312" s="416"/>
      <c r="AB1312" s="416"/>
      <c r="AC1312" s="416"/>
      <c r="AD1312" s="416"/>
      <c r="AE1312" s="416"/>
      <c r="AF1312" s="416"/>
      <c r="AG1312" s="417"/>
      <c r="AH1312" s="415">
        <v>82504527510.669998</v>
      </c>
      <c r="AI1312" s="416"/>
      <c r="AJ1312" s="416"/>
      <c r="AK1312" s="416"/>
      <c r="AL1312" s="416"/>
      <c r="AM1312" s="416"/>
      <c r="AN1312" s="416"/>
      <c r="AO1312" s="416"/>
      <c r="AP1312" s="416"/>
      <c r="AQ1312" s="416"/>
      <c r="AR1312" s="416"/>
      <c r="AS1312" s="416"/>
      <c r="AT1312" s="416"/>
      <c r="AU1312" s="416"/>
      <c r="AV1312" s="416"/>
      <c r="AW1312" s="416"/>
      <c r="AX1312" s="416"/>
      <c r="AY1312" s="416"/>
      <c r="AZ1312" s="416"/>
      <c r="BA1312" s="416"/>
      <c r="BB1312" s="416"/>
      <c r="BC1312" s="416"/>
      <c r="BD1312" s="416"/>
      <c r="BE1312" s="416"/>
      <c r="BF1312" s="416"/>
      <c r="BG1312" s="417"/>
      <c r="BH1312" s="580">
        <f>D1312-AH1312</f>
        <v>11150699134.690002</v>
      </c>
      <c r="BI1312" s="581"/>
      <c r="BJ1312" s="581"/>
      <c r="BK1312" s="581"/>
      <c r="BL1312" s="581"/>
      <c r="BM1312" s="581"/>
      <c r="BN1312" s="581"/>
      <c r="BO1312" s="581"/>
      <c r="BP1312" s="581"/>
      <c r="BQ1312" s="581"/>
      <c r="BR1312" s="581"/>
      <c r="BS1312" s="581"/>
      <c r="BT1312" s="581"/>
      <c r="BU1312" s="581"/>
      <c r="BV1312" s="581"/>
      <c r="BW1312" s="581"/>
      <c r="BX1312" s="581"/>
      <c r="BY1312" s="581"/>
      <c r="BZ1312" s="581"/>
      <c r="CA1312" s="581"/>
      <c r="CB1312" s="581"/>
      <c r="CC1312" s="581"/>
      <c r="CD1312" s="581"/>
      <c r="CE1312" s="581"/>
      <c r="CF1312" s="581"/>
      <c r="CG1312" s="581"/>
      <c r="CH1312" s="581"/>
      <c r="CI1312" s="581"/>
      <c r="CJ1312" s="581"/>
    </row>
    <row r="1313" spans="4:88" ht="14.25" customHeight="1" x14ac:dyDescent="0.35">
      <c r="D1313" s="321"/>
      <c r="E1313" s="321"/>
      <c r="F1313" s="321"/>
      <c r="G1313" s="321"/>
      <c r="H1313" s="321"/>
      <c r="I1313" s="321"/>
      <c r="J1313" s="321"/>
      <c r="K1313" s="321"/>
      <c r="L1313" s="321"/>
      <c r="M1313" s="321"/>
      <c r="N1313" s="321"/>
      <c r="O1313" s="321"/>
      <c r="P1313" s="321"/>
      <c r="Q1313" s="321"/>
      <c r="R1313" s="321"/>
      <c r="S1313" s="321"/>
      <c r="T1313" s="321"/>
      <c r="U1313" s="321"/>
      <c r="V1313" s="321"/>
      <c r="W1313" s="321"/>
      <c r="X1313" s="321"/>
      <c r="Y1313" s="321"/>
      <c r="Z1313" s="321"/>
      <c r="AA1313" s="321"/>
      <c r="AB1313" s="321"/>
      <c r="AC1313" s="321"/>
      <c r="AD1313" s="321"/>
      <c r="AE1313" s="321"/>
      <c r="AF1313" s="321"/>
      <c r="AG1313" s="321"/>
      <c r="AH1313" s="321"/>
      <c r="AI1313" s="321"/>
      <c r="AJ1313" s="321"/>
      <c r="AK1313" s="321"/>
      <c r="AL1313" s="321"/>
      <c r="AM1313" s="321"/>
      <c r="AN1313" s="321"/>
      <c r="AO1313" s="321"/>
      <c r="AP1313" s="321"/>
      <c r="AQ1313" s="321"/>
      <c r="AR1313" s="321"/>
      <c r="AS1313" s="321"/>
      <c r="AT1313" s="321"/>
      <c r="AU1313" s="321"/>
      <c r="AV1313" s="321"/>
      <c r="AW1313" s="321"/>
      <c r="AX1313" s="321"/>
      <c r="AY1313" s="321"/>
      <c r="AZ1313" s="321"/>
      <c r="BA1313" s="321"/>
      <c r="BB1313" s="321"/>
      <c r="BC1313" s="321"/>
      <c r="BD1313" s="321"/>
      <c r="BE1313" s="321"/>
      <c r="BF1313" s="321"/>
      <c r="BG1313" s="321"/>
      <c r="BH1313" s="321"/>
      <c r="BI1313" s="321"/>
      <c r="BJ1313" s="321"/>
      <c r="BK1313" s="321"/>
      <c r="BL1313" s="321"/>
      <c r="BM1313" s="321"/>
      <c r="BN1313" s="321"/>
      <c r="BO1313" s="321"/>
      <c r="BP1313" s="321"/>
      <c r="BQ1313" s="321"/>
      <c r="BR1313" s="321"/>
      <c r="BS1313" s="321"/>
      <c r="BT1313" s="321"/>
      <c r="BU1313" s="321"/>
      <c r="BV1313" s="321"/>
      <c r="BW1313" s="321"/>
      <c r="BX1313" s="321"/>
      <c r="BY1313" s="321"/>
      <c r="BZ1313" s="321"/>
      <c r="CA1313" s="321"/>
      <c r="CB1313" s="321"/>
      <c r="CC1313" s="321"/>
      <c r="CD1313" s="321"/>
      <c r="CE1313" s="321"/>
      <c r="CF1313" s="321"/>
      <c r="CG1313" s="321"/>
      <c r="CH1313" s="321"/>
      <c r="CI1313" s="321"/>
      <c r="CJ1313" s="321"/>
    </row>
    <row r="1314" spans="4:88" ht="14.25" customHeight="1" x14ac:dyDescent="0.35">
      <c r="D1314" s="6"/>
      <c r="E1314" s="6"/>
      <c r="F1314" s="6"/>
      <c r="G1314" s="6"/>
      <c r="H1314" s="6"/>
      <c r="I1314" s="6"/>
      <c r="J1314" s="6"/>
      <c r="K1314" s="6"/>
      <c r="L1314" s="6"/>
      <c r="M1314" s="6"/>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row>
    <row r="1315" spans="4:88" ht="14.25" customHeight="1" x14ac:dyDescent="0.35">
      <c r="D1315" s="293" t="s">
        <v>580</v>
      </c>
      <c r="E1315" s="293"/>
      <c r="F1315" s="293"/>
      <c r="G1315" s="293"/>
      <c r="H1315" s="293"/>
      <c r="I1315" s="293"/>
      <c r="J1315" s="293"/>
      <c r="K1315" s="293"/>
      <c r="L1315" s="293"/>
      <c r="M1315" s="293"/>
      <c r="N1315" s="293"/>
      <c r="O1315" s="293"/>
      <c r="P1315" s="293"/>
      <c r="Q1315" s="293"/>
      <c r="R1315" s="293"/>
      <c r="S1315" s="293"/>
      <c r="T1315" s="293"/>
      <c r="U1315" s="293"/>
      <c r="V1315" s="293"/>
      <c r="W1315" s="293"/>
      <c r="X1315" s="293"/>
      <c r="Y1315" s="293"/>
      <c r="Z1315" s="293"/>
      <c r="AA1315" s="293"/>
      <c r="AB1315" s="293"/>
      <c r="AC1315" s="293"/>
      <c r="AD1315" s="293"/>
      <c r="AE1315" s="293"/>
      <c r="AF1315" s="293"/>
      <c r="AG1315" s="293"/>
      <c r="AH1315" s="293"/>
      <c r="AI1315" s="293"/>
      <c r="AJ1315" s="293"/>
      <c r="AK1315" s="293"/>
      <c r="AL1315" s="293"/>
      <c r="AM1315" s="293"/>
      <c r="AN1315" s="293"/>
      <c r="AO1315" s="293"/>
      <c r="AP1315" s="293"/>
      <c r="AQ1315" s="293"/>
      <c r="AR1315" s="293"/>
      <c r="AS1315" s="293"/>
      <c r="AT1315" s="293"/>
      <c r="AU1315" s="293"/>
      <c r="AV1315" s="293"/>
      <c r="AW1315" s="293"/>
      <c r="AX1315" s="293"/>
      <c r="AY1315" s="293"/>
      <c r="AZ1315" s="293"/>
      <c r="BA1315" s="293"/>
      <c r="BB1315" s="293"/>
      <c r="BC1315" s="293"/>
      <c r="BD1315" s="293"/>
      <c r="BE1315" s="293"/>
      <c r="BF1315" s="293"/>
      <c r="BG1315" s="293"/>
      <c r="BH1315" s="293"/>
      <c r="BI1315" s="293"/>
      <c r="BJ1315" s="293"/>
      <c r="BK1315" s="293"/>
      <c r="BL1315" s="293"/>
      <c r="BM1315" s="293"/>
      <c r="BN1315" s="293"/>
      <c r="BO1315" s="293"/>
      <c r="BP1315" s="293"/>
      <c r="BQ1315" s="293"/>
      <c r="BR1315" s="293"/>
      <c r="BS1315" s="293"/>
      <c r="BT1315" s="293"/>
      <c r="BU1315" s="293"/>
      <c r="BV1315" s="293"/>
      <c r="BW1315" s="293"/>
      <c r="BX1315" s="293"/>
      <c r="BY1315" s="293"/>
      <c r="BZ1315" s="293"/>
      <c r="CA1315" s="293"/>
      <c r="CB1315" s="293"/>
      <c r="CC1315" s="293"/>
      <c r="CD1315" s="293"/>
      <c r="CE1315" s="293"/>
      <c r="CF1315" s="293"/>
      <c r="CG1315" s="293"/>
      <c r="CH1315" s="293"/>
      <c r="CI1315" s="293"/>
      <c r="CJ1315" s="293"/>
    </row>
    <row r="1316" spans="4:88" ht="14.25" customHeight="1" x14ac:dyDescent="0.35">
      <c r="D1316" s="294"/>
      <c r="E1316" s="294"/>
      <c r="F1316" s="294"/>
      <c r="G1316" s="294"/>
      <c r="H1316" s="294"/>
      <c r="I1316" s="294"/>
      <c r="J1316" s="294"/>
      <c r="K1316" s="294"/>
      <c r="L1316" s="294"/>
      <c r="M1316" s="294"/>
      <c r="N1316" s="294"/>
      <c r="O1316" s="294"/>
      <c r="P1316" s="294"/>
      <c r="Q1316" s="294"/>
      <c r="R1316" s="294"/>
      <c r="S1316" s="294"/>
      <c r="T1316" s="294"/>
      <c r="U1316" s="294"/>
      <c r="V1316" s="294"/>
      <c r="W1316" s="294"/>
      <c r="X1316" s="294"/>
      <c r="Y1316" s="294"/>
      <c r="Z1316" s="294"/>
      <c r="AA1316" s="294"/>
      <c r="AB1316" s="294"/>
      <c r="AC1316" s="294"/>
      <c r="AD1316" s="294"/>
      <c r="AE1316" s="294"/>
      <c r="AF1316" s="294"/>
      <c r="AG1316" s="294"/>
      <c r="AH1316" s="294"/>
      <c r="AI1316" s="294"/>
      <c r="AJ1316" s="294"/>
      <c r="AK1316" s="294"/>
      <c r="AL1316" s="294"/>
      <c r="AM1316" s="294"/>
      <c r="AN1316" s="294"/>
      <c r="AO1316" s="294"/>
      <c r="AP1316" s="294"/>
      <c r="AQ1316" s="294"/>
      <c r="AR1316" s="294"/>
      <c r="AS1316" s="294"/>
      <c r="AT1316" s="294"/>
      <c r="AU1316" s="294"/>
      <c r="AV1316" s="294"/>
      <c r="AW1316" s="294"/>
      <c r="AX1316" s="294"/>
      <c r="AY1316" s="294"/>
      <c r="AZ1316" s="294"/>
      <c r="BA1316" s="294"/>
      <c r="BB1316" s="294"/>
      <c r="BC1316" s="294"/>
      <c r="BD1316" s="294"/>
      <c r="BE1316" s="294"/>
      <c r="BF1316" s="294"/>
      <c r="BG1316" s="294"/>
      <c r="BH1316" s="294"/>
      <c r="BI1316" s="294"/>
      <c r="BJ1316" s="294"/>
      <c r="BK1316" s="294"/>
      <c r="BL1316" s="294"/>
      <c r="BM1316" s="294"/>
      <c r="BN1316" s="294"/>
      <c r="BO1316" s="294"/>
      <c r="BP1316" s="294"/>
      <c r="BQ1316" s="294"/>
      <c r="BR1316" s="294"/>
      <c r="BS1316" s="294"/>
      <c r="BT1316" s="294"/>
      <c r="BU1316" s="294"/>
      <c r="BV1316" s="294"/>
      <c r="BW1316" s="294"/>
      <c r="BX1316" s="294"/>
      <c r="BY1316" s="294"/>
      <c r="BZ1316" s="294"/>
      <c r="CA1316" s="294"/>
      <c r="CB1316" s="294"/>
      <c r="CC1316" s="294"/>
      <c r="CD1316" s="294"/>
      <c r="CE1316" s="294"/>
      <c r="CF1316" s="294"/>
      <c r="CG1316" s="294"/>
      <c r="CH1316" s="294"/>
      <c r="CI1316" s="294"/>
      <c r="CJ1316" s="294"/>
    </row>
    <row r="1317" spans="4:88" ht="14.25" customHeight="1" x14ac:dyDescent="0.35">
      <c r="D1317" s="418" t="s">
        <v>582</v>
      </c>
      <c r="E1317" s="419"/>
      <c r="F1317" s="419"/>
      <c r="G1317" s="419"/>
      <c r="H1317" s="419"/>
      <c r="I1317" s="419"/>
      <c r="J1317" s="419"/>
      <c r="K1317" s="419"/>
      <c r="L1317" s="419"/>
      <c r="M1317" s="419"/>
      <c r="N1317" s="419"/>
      <c r="O1317" s="420"/>
      <c r="P1317" s="418" t="s">
        <v>583</v>
      </c>
      <c r="Q1317" s="419"/>
      <c r="R1317" s="419"/>
      <c r="S1317" s="419"/>
      <c r="T1317" s="419"/>
      <c r="U1317" s="419"/>
      <c r="V1317" s="419"/>
      <c r="W1317" s="419"/>
      <c r="X1317" s="419"/>
      <c r="Y1317" s="419"/>
      <c r="Z1317" s="419"/>
      <c r="AA1317" s="420"/>
      <c r="AB1317" s="418" t="s">
        <v>584</v>
      </c>
      <c r="AC1317" s="419"/>
      <c r="AD1317" s="419"/>
      <c r="AE1317" s="419"/>
      <c r="AF1317" s="419"/>
      <c r="AG1317" s="419"/>
      <c r="AH1317" s="419"/>
      <c r="AI1317" s="419"/>
      <c r="AJ1317" s="419"/>
      <c r="AK1317" s="419"/>
      <c r="AL1317" s="419"/>
      <c r="AM1317" s="420"/>
      <c r="AN1317" s="418" t="s">
        <v>585</v>
      </c>
      <c r="AO1317" s="419"/>
      <c r="AP1317" s="419"/>
      <c r="AQ1317" s="419"/>
      <c r="AR1317" s="419"/>
      <c r="AS1317" s="419"/>
      <c r="AT1317" s="419"/>
      <c r="AU1317" s="420"/>
      <c r="AV1317" s="418" t="s">
        <v>586</v>
      </c>
      <c r="AW1317" s="419"/>
      <c r="AX1317" s="419"/>
      <c r="AY1317" s="419"/>
      <c r="AZ1317" s="419"/>
      <c r="BA1317" s="419"/>
      <c r="BB1317" s="419"/>
      <c r="BC1317" s="419"/>
      <c r="BD1317" s="419"/>
      <c r="BE1317" s="419"/>
      <c r="BF1317" s="419"/>
      <c r="BG1317" s="419"/>
      <c r="BH1317" s="419"/>
      <c r="BI1317" s="419"/>
      <c r="BJ1317" s="419"/>
      <c r="BK1317" s="419"/>
      <c r="BL1317" s="418" t="s">
        <v>587</v>
      </c>
      <c r="BM1317" s="419"/>
      <c r="BN1317" s="419"/>
      <c r="BO1317" s="419"/>
      <c r="BP1317" s="419"/>
      <c r="BQ1317" s="419"/>
      <c r="BR1317" s="419"/>
      <c r="BS1317" s="419"/>
      <c r="BT1317" s="419"/>
      <c r="BU1317" s="419"/>
      <c r="BV1317" s="419"/>
      <c r="BW1317" s="419"/>
      <c r="BX1317" s="418" t="s">
        <v>588</v>
      </c>
      <c r="BY1317" s="419"/>
      <c r="BZ1317" s="419"/>
      <c r="CA1317" s="419"/>
      <c r="CB1317" s="419"/>
      <c r="CC1317" s="419"/>
      <c r="CD1317" s="419"/>
      <c r="CE1317" s="419"/>
      <c r="CF1317" s="419"/>
      <c r="CG1317" s="419"/>
      <c r="CH1317" s="419"/>
      <c r="CI1317" s="419"/>
      <c r="CJ1317" s="420"/>
    </row>
    <row r="1318" spans="4:88" ht="14.25" customHeight="1" x14ac:dyDescent="0.35">
      <c r="D1318" s="421"/>
      <c r="E1318" s="422"/>
      <c r="F1318" s="422"/>
      <c r="G1318" s="422"/>
      <c r="H1318" s="422"/>
      <c r="I1318" s="422"/>
      <c r="J1318" s="422"/>
      <c r="K1318" s="422"/>
      <c r="L1318" s="422"/>
      <c r="M1318" s="422"/>
      <c r="N1318" s="422"/>
      <c r="O1318" s="423"/>
      <c r="P1318" s="421"/>
      <c r="Q1318" s="422"/>
      <c r="R1318" s="422"/>
      <c r="S1318" s="422"/>
      <c r="T1318" s="422"/>
      <c r="U1318" s="422"/>
      <c r="V1318" s="422"/>
      <c r="W1318" s="422"/>
      <c r="X1318" s="422"/>
      <c r="Y1318" s="422"/>
      <c r="Z1318" s="422"/>
      <c r="AA1318" s="423"/>
      <c r="AB1318" s="421"/>
      <c r="AC1318" s="422"/>
      <c r="AD1318" s="422"/>
      <c r="AE1318" s="422"/>
      <c r="AF1318" s="422"/>
      <c r="AG1318" s="422"/>
      <c r="AH1318" s="422"/>
      <c r="AI1318" s="422"/>
      <c r="AJ1318" s="422"/>
      <c r="AK1318" s="422"/>
      <c r="AL1318" s="422"/>
      <c r="AM1318" s="423"/>
      <c r="AN1318" s="421"/>
      <c r="AO1318" s="422"/>
      <c r="AP1318" s="422"/>
      <c r="AQ1318" s="422"/>
      <c r="AR1318" s="422"/>
      <c r="AS1318" s="422"/>
      <c r="AT1318" s="422"/>
      <c r="AU1318" s="423"/>
      <c r="AV1318" s="421"/>
      <c r="AW1318" s="422"/>
      <c r="AX1318" s="422"/>
      <c r="AY1318" s="422"/>
      <c r="AZ1318" s="422"/>
      <c r="BA1318" s="422"/>
      <c r="BB1318" s="422"/>
      <c r="BC1318" s="422"/>
      <c r="BD1318" s="422"/>
      <c r="BE1318" s="422"/>
      <c r="BF1318" s="422"/>
      <c r="BG1318" s="422"/>
      <c r="BH1318" s="422"/>
      <c r="BI1318" s="422"/>
      <c r="BJ1318" s="422"/>
      <c r="BK1318" s="422"/>
      <c r="BL1318" s="421"/>
      <c r="BM1318" s="422"/>
      <c r="BN1318" s="422"/>
      <c r="BO1318" s="422"/>
      <c r="BP1318" s="422"/>
      <c r="BQ1318" s="422"/>
      <c r="BR1318" s="422"/>
      <c r="BS1318" s="422"/>
      <c r="BT1318" s="422"/>
      <c r="BU1318" s="422"/>
      <c r="BV1318" s="422"/>
      <c r="BW1318" s="422"/>
      <c r="BX1318" s="421"/>
      <c r="BY1318" s="422"/>
      <c r="BZ1318" s="422"/>
      <c r="CA1318" s="422"/>
      <c r="CB1318" s="422"/>
      <c r="CC1318" s="422"/>
      <c r="CD1318" s="422"/>
      <c r="CE1318" s="422"/>
      <c r="CF1318" s="422"/>
      <c r="CG1318" s="422"/>
      <c r="CH1318" s="422"/>
      <c r="CI1318" s="422"/>
      <c r="CJ1318" s="423"/>
    </row>
    <row r="1319" spans="4:88" ht="14.25" customHeight="1" x14ac:dyDescent="0.35">
      <c r="D1319" s="415">
        <v>19054773328.889999</v>
      </c>
      <c r="E1319" s="416"/>
      <c r="F1319" s="416"/>
      <c r="G1319" s="416"/>
      <c r="H1319" s="416"/>
      <c r="I1319" s="416"/>
      <c r="J1319" s="416"/>
      <c r="K1319" s="416"/>
      <c r="L1319" s="416"/>
      <c r="M1319" s="416"/>
      <c r="N1319" s="416"/>
      <c r="O1319" s="417"/>
      <c r="P1319" s="415">
        <v>53740760599.709999</v>
      </c>
      <c r="Q1319" s="416"/>
      <c r="R1319" s="416"/>
      <c r="S1319" s="416"/>
      <c r="T1319" s="416"/>
      <c r="U1319" s="416"/>
      <c r="V1319" s="416"/>
      <c r="W1319" s="416"/>
      <c r="X1319" s="416"/>
      <c r="Y1319" s="416"/>
      <c r="Z1319" s="416"/>
      <c r="AA1319" s="417"/>
      <c r="AB1319" s="415">
        <v>20859692716.759998</v>
      </c>
      <c r="AC1319" s="425"/>
      <c r="AD1319" s="425"/>
      <c r="AE1319" s="425"/>
      <c r="AF1319" s="425"/>
      <c r="AG1319" s="425"/>
      <c r="AH1319" s="425"/>
      <c r="AI1319" s="425"/>
      <c r="AJ1319" s="425"/>
      <c r="AK1319" s="425"/>
      <c r="AL1319" s="425"/>
      <c r="AM1319" s="426"/>
      <c r="AN1319" s="415">
        <v>51400628724.709999</v>
      </c>
      <c r="AO1319" s="416"/>
      <c r="AP1319" s="416"/>
      <c r="AQ1319" s="416"/>
      <c r="AR1319" s="416"/>
      <c r="AS1319" s="416"/>
      <c r="AT1319" s="416"/>
      <c r="AU1319" s="417"/>
      <c r="AV1319" s="468">
        <v>13840629590</v>
      </c>
      <c r="AW1319" s="469"/>
      <c r="AX1319" s="469"/>
      <c r="AY1319" s="469"/>
      <c r="AZ1319" s="469"/>
      <c r="BA1319" s="469"/>
      <c r="BB1319" s="469"/>
      <c r="BC1319" s="469"/>
      <c r="BD1319" s="469"/>
      <c r="BE1319" s="469"/>
      <c r="BF1319" s="469"/>
      <c r="BG1319" s="469"/>
      <c r="BH1319" s="469"/>
      <c r="BI1319" s="469"/>
      <c r="BJ1319" s="469"/>
      <c r="BK1319" s="469"/>
      <c r="BL1319" s="580">
        <v>12455488531</v>
      </c>
      <c r="BM1319" s="581"/>
      <c r="BN1319" s="581"/>
      <c r="BO1319" s="581"/>
      <c r="BP1319" s="581"/>
      <c r="BQ1319" s="581"/>
      <c r="BR1319" s="581"/>
      <c r="BS1319" s="581"/>
      <c r="BT1319" s="581"/>
      <c r="BU1319" s="581"/>
      <c r="BV1319" s="581"/>
      <c r="BW1319" s="581"/>
      <c r="BX1319" s="580">
        <v>78569108524.360001</v>
      </c>
      <c r="BY1319" s="581"/>
      <c r="BZ1319" s="581"/>
      <c r="CA1319" s="581"/>
      <c r="CB1319" s="581"/>
      <c r="CC1319" s="581"/>
      <c r="CD1319" s="581"/>
      <c r="CE1319" s="581"/>
      <c r="CF1319" s="581"/>
      <c r="CG1319" s="581"/>
      <c r="CH1319" s="581"/>
      <c r="CI1319" s="581"/>
      <c r="CJ1319" s="581"/>
    </row>
    <row r="1320" spans="4:88" ht="14.25" customHeight="1" x14ac:dyDescent="0.35">
      <c r="D1320" s="321"/>
      <c r="E1320" s="321"/>
      <c r="F1320" s="321"/>
      <c r="G1320" s="321"/>
      <c r="H1320" s="321"/>
      <c r="I1320" s="321"/>
      <c r="J1320" s="321"/>
      <c r="K1320" s="321"/>
      <c r="L1320" s="321"/>
      <c r="M1320" s="321"/>
      <c r="N1320" s="321"/>
      <c r="O1320" s="321"/>
      <c r="P1320" s="321"/>
      <c r="Q1320" s="321"/>
      <c r="R1320" s="321"/>
      <c r="S1320" s="321"/>
      <c r="T1320" s="321"/>
      <c r="U1320" s="321"/>
      <c r="V1320" s="321"/>
      <c r="W1320" s="321"/>
      <c r="X1320" s="321"/>
      <c r="Y1320" s="321"/>
      <c r="Z1320" s="321"/>
      <c r="AA1320" s="321"/>
      <c r="AB1320" s="321"/>
      <c r="AC1320" s="321"/>
      <c r="AD1320" s="321"/>
      <c r="AE1320" s="321"/>
      <c r="AF1320" s="321"/>
      <c r="AG1320" s="321"/>
      <c r="AH1320" s="321"/>
      <c r="AI1320" s="321"/>
      <c r="AJ1320" s="321"/>
      <c r="AK1320" s="321"/>
      <c r="AL1320" s="321"/>
      <c r="AM1320" s="321"/>
      <c r="AN1320" s="321"/>
      <c r="AO1320" s="321"/>
      <c r="AP1320" s="321"/>
      <c r="AQ1320" s="321"/>
      <c r="AR1320" s="321"/>
      <c r="AS1320" s="321"/>
      <c r="AT1320" s="321"/>
      <c r="AU1320" s="321"/>
      <c r="AV1320" s="321"/>
      <c r="AW1320" s="321"/>
      <c r="AX1320" s="321"/>
      <c r="AY1320" s="321"/>
      <c r="AZ1320" s="321"/>
      <c r="BA1320" s="321"/>
      <c r="BB1320" s="321"/>
      <c r="BC1320" s="321"/>
      <c r="BD1320" s="321"/>
      <c r="BE1320" s="321"/>
      <c r="BF1320" s="321"/>
      <c r="BG1320" s="321"/>
      <c r="BH1320" s="321"/>
      <c r="BI1320" s="321"/>
      <c r="BJ1320" s="321"/>
      <c r="BK1320" s="321"/>
      <c r="BL1320" s="321"/>
      <c r="BM1320" s="321"/>
      <c r="BN1320" s="321"/>
      <c r="BO1320" s="321"/>
      <c r="BP1320" s="321"/>
      <c r="BQ1320" s="321"/>
      <c r="BR1320" s="321"/>
      <c r="BS1320" s="321"/>
      <c r="BT1320" s="321"/>
      <c r="BU1320" s="321"/>
      <c r="BV1320" s="321"/>
      <c r="BW1320" s="321"/>
      <c r="BX1320" s="321"/>
      <c r="BY1320" s="321"/>
      <c r="BZ1320" s="321"/>
      <c r="CA1320" s="321"/>
      <c r="CB1320" s="321"/>
      <c r="CC1320" s="321"/>
      <c r="CD1320" s="321"/>
      <c r="CE1320" s="321"/>
      <c r="CF1320" s="321"/>
      <c r="CG1320" s="321"/>
      <c r="CH1320" s="321"/>
      <c r="CI1320" s="321"/>
      <c r="CJ1320" s="321"/>
    </row>
    <row r="1321" spans="4:88" ht="14.25" customHeight="1" x14ac:dyDescent="0.35">
      <c r="D1321" s="67"/>
      <c r="E1321" s="67"/>
      <c r="F1321" s="67"/>
      <c r="G1321" s="67"/>
      <c r="H1321" s="67"/>
      <c r="I1321" s="67"/>
      <c r="J1321" s="67"/>
      <c r="K1321" s="67"/>
      <c r="L1321" s="67"/>
      <c r="M1321" s="67"/>
      <c r="N1321" s="67"/>
      <c r="O1321" s="67"/>
      <c r="P1321" s="67"/>
      <c r="Q1321" s="67"/>
      <c r="R1321" s="67"/>
      <c r="S1321" s="67"/>
      <c r="T1321" s="67"/>
      <c r="U1321" s="67"/>
      <c r="V1321" s="67"/>
      <c r="W1321" s="67"/>
      <c r="X1321" s="67"/>
      <c r="Y1321" s="67"/>
      <c r="Z1321" s="67"/>
      <c r="AA1321" s="67"/>
      <c r="AB1321" s="67"/>
      <c r="AC1321" s="67"/>
      <c r="AD1321" s="67"/>
      <c r="AE1321" s="67"/>
      <c r="AF1321" s="67"/>
      <c r="AG1321" s="67"/>
      <c r="AH1321" s="67"/>
      <c r="AI1321" s="67"/>
      <c r="AJ1321" s="67"/>
      <c r="AK1321" s="67"/>
      <c r="AL1321" s="67"/>
      <c r="AM1321" s="67"/>
      <c r="AN1321" s="67"/>
      <c r="AO1321" s="67"/>
      <c r="AP1321" s="67"/>
      <c r="AQ1321" s="67"/>
      <c r="AR1321" s="67"/>
      <c r="AS1321" s="67"/>
      <c r="AT1321" s="67"/>
      <c r="AU1321" s="67"/>
      <c r="AV1321" s="67"/>
      <c r="AW1321" s="67"/>
      <c r="AX1321" s="67"/>
      <c r="AY1321" s="67"/>
      <c r="AZ1321" s="67"/>
      <c r="BA1321" s="67"/>
      <c r="BB1321" s="67"/>
      <c r="BC1321" s="67"/>
      <c r="BD1321" s="67"/>
      <c r="BE1321" s="67"/>
      <c r="BF1321" s="67"/>
      <c r="BG1321" s="67"/>
      <c r="BH1321" s="67"/>
      <c r="BI1321" s="67"/>
      <c r="BJ1321" s="67"/>
      <c r="BK1321" s="67"/>
      <c r="BL1321" s="67"/>
      <c r="BM1321" s="67"/>
      <c r="BN1321" s="67"/>
      <c r="BO1321" s="67"/>
      <c r="BP1321" s="67"/>
      <c r="BQ1321" s="67"/>
      <c r="BR1321" s="67"/>
      <c r="BS1321" s="67"/>
      <c r="BT1321" s="67"/>
      <c r="BU1321" s="67"/>
      <c r="BV1321" s="67"/>
      <c r="BW1321" s="67"/>
      <c r="BX1321" s="67"/>
      <c r="BY1321" s="67"/>
      <c r="BZ1321" s="67"/>
      <c r="CA1321" s="67"/>
      <c r="CB1321" s="67"/>
      <c r="CC1321" s="67"/>
      <c r="CD1321" s="67"/>
      <c r="CE1321" s="67"/>
      <c r="CF1321" s="67"/>
      <c r="CG1321" s="67"/>
      <c r="CH1321" s="67"/>
      <c r="CI1321" s="67"/>
      <c r="CJ1321" s="67"/>
    </row>
    <row r="1322" spans="4:88" ht="14.25" customHeight="1" x14ac:dyDescent="0.35">
      <c r="D1322" s="427" t="s">
        <v>589</v>
      </c>
      <c r="E1322" s="427"/>
      <c r="F1322" s="427"/>
      <c r="G1322" s="427"/>
      <c r="H1322" s="427"/>
      <c r="I1322" s="427"/>
      <c r="J1322" s="427"/>
      <c r="K1322" s="427"/>
      <c r="L1322" s="427"/>
      <c r="M1322" s="427"/>
      <c r="N1322" s="427"/>
      <c r="O1322" s="427"/>
      <c r="P1322" s="427"/>
      <c r="Q1322" s="427"/>
      <c r="R1322" s="427"/>
      <c r="S1322" s="427"/>
      <c r="T1322" s="427"/>
      <c r="U1322" s="427"/>
      <c r="V1322" s="427"/>
      <c r="W1322" s="427"/>
      <c r="X1322" s="427"/>
      <c r="Y1322" s="427"/>
      <c r="Z1322" s="427"/>
      <c r="AA1322" s="316"/>
      <c r="AB1322" s="316"/>
      <c r="AC1322" s="316"/>
      <c r="AD1322" s="316"/>
      <c r="AE1322" s="316"/>
      <c r="AF1322" s="316"/>
      <c r="AG1322" s="316"/>
      <c r="AH1322" s="316"/>
      <c r="AI1322" s="316"/>
      <c r="AJ1322" s="316"/>
      <c r="AK1322" s="316"/>
      <c r="AL1322" s="316"/>
      <c r="AM1322" s="316"/>
      <c r="AN1322" s="316"/>
      <c r="AO1322" s="316"/>
      <c r="AP1322" s="316"/>
      <c r="AQ1322" s="316"/>
      <c r="AR1322" s="316"/>
      <c r="AS1322" s="316"/>
      <c r="AT1322" s="316"/>
      <c r="AU1322" s="316"/>
      <c r="AV1322" s="316"/>
      <c r="AW1322" s="316"/>
      <c r="AX1322" s="316"/>
      <c r="AY1322" s="316"/>
      <c r="AZ1322" s="316"/>
      <c r="BA1322" s="316"/>
      <c r="BB1322" s="316"/>
      <c r="BC1322" s="316"/>
      <c r="BD1322" s="316"/>
      <c r="BE1322" s="316"/>
      <c r="BF1322" s="316"/>
      <c r="BG1322" s="316"/>
      <c r="BH1322" s="316"/>
      <c r="BI1322" s="316"/>
      <c r="BJ1322" s="316"/>
      <c r="BK1322" s="316"/>
      <c r="BL1322" s="316"/>
      <c r="BM1322" s="316"/>
      <c r="BN1322" s="316"/>
      <c r="BO1322" s="316"/>
      <c r="BP1322" s="316"/>
      <c r="BQ1322" s="316"/>
      <c r="BR1322" s="316"/>
      <c r="BS1322" s="316"/>
      <c r="BT1322" s="316"/>
      <c r="BU1322" s="316"/>
      <c r="BV1322" s="316"/>
      <c r="BW1322" s="316"/>
      <c r="BX1322" s="316"/>
      <c r="BY1322" s="316"/>
      <c r="BZ1322" s="316"/>
      <c r="CA1322" s="316"/>
      <c r="CB1322" s="316"/>
      <c r="CC1322" s="316"/>
      <c r="CD1322" s="316"/>
      <c r="CE1322" s="316"/>
      <c r="CF1322" s="316"/>
      <c r="CG1322" s="316"/>
      <c r="CH1322" s="316"/>
      <c r="CI1322" s="316"/>
      <c r="CJ1322" s="316"/>
    </row>
    <row r="1323" spans="4:88" ht="14.25" customHeight="1" x14ac:dyDescent="0.35">
      <c r="D1323" s="317"/>
      <c r="E1323" s="317"/>
      <c r="F1323" s="317"/>
      <c r="G1323" s="317"/>
      <c r="H1323" s="317"/>
      <c r="I1323" s="317"/>
      <c r="J1323" s="317"/>
      <c r="K1323" s="317"/>
      <c r="L1323" s="317"/>
      <c r="M1323" s="317"/>
      <c r="N1323" s="317"/>
      <c r="O1323" s="317"/>
      <c r="P1323" s="317"/>
      <c r="Q1323" s="317"/>
      <c r="R1323" s="317"/>
      <c r="S1323" s="317"/>
      <c r="T1323" s="317"/>
      <c r="U1323" s="317"/>
      <c r="V1323" s="317"/>
      <c r="W1323" s="317"/>
      <c r="X1323" s="317"/>
      <c r="Y1323" s="317"/>
      <c r="Z1323" s="317"/>
      <c r="AA1323" s="317"/>
      <c r="AB1323" s="317"/>
      <c r="AC1323" s="317"/>
      <c r="AD1323" s="317"/>
      <c r="AE1323" s="317"/>
      <c r="AF1323" s="317"/>
      <c r="AG1323" s="317"/>
      <c r="AH1323" s="317"/>
      <c r="AI1323" s="317"/>
      <c r="AJ1323" s="317"/>
      <c r="AK1323" s="317"/>
      <c r="AL1323" s="317"/>
      <c r="AM1323" s="317"/>
      <c r="AN1323" s="317"/>
      <c r="AO1323" s="317"/>
      <c r="AP1323" s="317"/>
      <c r="AQ1323" s="317"/>
      <c r="AR1323" s="317"/>
      <c r="AS1323" s="317"/>
      <c r="AT1323" s="317"/>
      <c r="AU1323" s="317"/>
      <c r="AV1323" s="317"/>
      <c r="AW1323" s="317"/>
      <c r="AX1323" s="317"/>
      <c r="AY1323" s="317"/>
      <c r="AZ1323" s="317"/>
      <c r="BA1323" s="317"/>
      <c r="BB1323" s="317"/>
      <c r="BC1323" s="317"/>
      <c r="BD1323" s="317"/>
      <c r="BE1323" s="317"/>
      <c r="BF1323" s="317"/>
      <c r="BG1323" s="317"/>
      <c r="BH1323" s="317"/>
      <c r="BI1323" s="317"/>
      <c r="BJ1323" s="317"/>
      <c r="BK1323" s="317"/>
      <c r="BL1323" s="317"/>
      <c r="BM1323" s="317"/>
      <c r="BN1323" s="317"/>
      <c r="BO1323" s="317"/>
      <c r="BP1323" s="317"/>
      <c r="BQ1323" s="317"/>
      <c r="BR1323" s="317"/>
      <c r="BS1323" s="317"/>
      <c r="BT1323" s="317"/>
      <c r="BU1323" s="317"/>
      <c r="BV1323" s="317"/>
      <c r="BW1323" s="317"/>
      <c r="BX1323" s="317"/>
      <c r="BY1323" s="317"/>
      <c r="BZ1323" s="317"/>
      <c r="CA1323" s="317"/>
      <c r="CB1323" s="317"/>
      <c r="CC1323" s="317"/>
      <c r="CD1323" s="317"/>
      <c r="CE1323" s="317"/>
      <c r="CF1323" s="317"/>
      <c r="CG1323" s="317"/>
      <c r="CH1323" s="317"/>
      <c r="CI1323" s="317"/>
      <c r="CJ1323" s="317"/>
    </row>
    <row r="1324" spans="4:88" ht="14.25" customHeight="1" x14ac:dyDescent="0.35">
      <c r="D1324" s="418" t="s">
        <v>590</v>
      </c>
      <c r="E1324" s="419"/>
      <c r="F1324" s="419"/>
      <c r="G1324" s="419"/>
      <c r="H1324" s="419"/>
      <c r="I1324" s="419"/>
      <c r="J1324" s="419"/>
      <c r="K1324" s="419"/>
      <c r="L1324" s="419"/>
      <c r="M1324" s="419"/>
      <c r="N1324" s="419"/>
      <c r="O1324" s="420"/>
      <c r="P1324" s="418" t="s">
        <v>591</v>
      </c>
      <c r="Q1324" s="419"/>
      <c r="R1324" s="419"/>
      <c r="S1324" s="419"/>
      <c r="T1324" s="419"/>
      <c r="U1324" s="419"/>
      <c r="V1324" s="419"/>
      <c r="W1324" s="419"/>
      <c r="X1324" s="419"/>
      <c r="Y1324" s="419"/>
      <c r="Z1324" s="419"/>
      <c r="AA1324" s="420"/>
      <c r="AB1324" s="418" t="s">
        <v>592</v>
      </c>
      <c r="AC1324" s="419"/>
      <c r="AD1324" s="419"/>
      <c r="AE1324" s="419"/>
      <c r="AF1324" s="419"/>
      <c r="AG1324" s="419"/>
      <c r="AH1324" s="419"/>
      <c r="AI1324" s="419"/>
      <c r="AJ1324" s="419"/>
      <c r="AK1324" s="419"/>
      <c r="AL1324" s="419"/>
      <c r="AM1324" s="420"/>
      <c r="AN1324" s="418" t="s">
        <v>593</v>
      </c>
      <c r="AO1324" s="419"/>
      <c r="AP1324" s="419"/>
      <c r="AQ1324" s="419"/>
      <c r="AR1324" s="419"/>
      <c r="AS1324" s="419"/>
      <c r="AT1324" s="419"/>
      <c r="AU1324" s="420"/>
      <c r="AV1324" s="418" t="s">
        <v>594</v>
      </c>
      <c r="AW1324" s="419"/>
      <c r="AX1324" s="419"/>
      <c r="AY1324" s="419"/>
      <c r="AZ1324" s="419"/>
      <c r="BA1324" s="419"/>
      <c r="BB1324" s="419"/>
      <c r="BC1324" s="419"/>
      <c r="BD1324" s="419"/>
      <c r="BE1324" s="419"/>
      <c r="BF1324" s="419"/>
      <c r="BG1324" s="419"/>
      <c r="BH1324" s="419"/>
      <c r="BI1324" s="419"/>
      <c r="BJ1324" s="419"/>
      <c r="BK1324" s="419"/>
      <c r="BL1324" s="455" t="s">
        <v>595</v>
      </c>
      <c r="BM1324" s="456"/>
      <c r="BN1324" s="456"/>
      <c r="BO1324" s="456"/>
      <c r="BP1324" s="456"/>
      <c r="BQ1324" s="456"/>
      <c r="BR1324" s="456"/>
      <c r="BS1324" s="456"/>
      <c r="BT1324" s="456"/>
      <c r="BU1324" s="456"/>
      <c r="BV1324" s="456"/>
      <c r="BW1324" s="473"/>
      <c r="BX1324" s="418" t="s">
        <v>596</v>
      </c>
      <c r="BY1324" s="419"/>
      <c r="BZ1324" s="419"/>
      <c r="CA1324" s="419"/>
      <c r="CB1324" s="419"/>
      <c r="CC1324" s="419"/>
      <c r="CD1324" s="419"/>
      <c r="CE1324" s="419"/>
      <c r="CF1324" s="419"/>
      <c r="CG1324" s="419"/>
      <c r="CH1324" s="419"/>
      <c r="CI1324" s="419"/>
      <c r="CJ1324" s="420"/>
    </row>
    <row r="1325" spans="4:88" ht="14.25" customHeight="1" x14ac:dyDescent="0.35">
      <c r="D1325" s="421"/>
      <c r="E1325" s="422"/>
      <c r="F1325" s="422"/>
      <c r="G1325" s="422"/>
      <c r="H1325" s="422"/>
      <c r="I1325" s="422"/>
      <c r="J1325" s="422"/>
      <c r="K1325" s="422"/>
      <c r="L1325" s="422"/>
      <c r="M1325" s="422"/>
      <c r="N1325" s="422"/>
      <c r="O1325" s="423"/>
      <c r="P1325" s="421"/>
      <c r="Q1325" s="422"/>
      <c r="R1325" s="422"/>
      <c r="S1325" s="422"/>
      <c r="T1325" s="422"/>
      <c r="U1325" s="422"/>
      <c r="V1325" s="422"/>
      <c r="W1325" s="422"/>
      <c r="X1325" s="422"/>
      <c r="Y1325" s="422"/>
      <c r="Z1325" s="422"/>
      <c r="AA1325" s="423"/>
      <c r="AB1325" s="421"/>
      <c r="AC1325" s="422"/>
      <c r="AD1325" s="422"/>
      <c r="AE1325" s="422"/>
      <c r="AF1325" s="422"/>
      <c r="AG1325" s="422"/>
      <c r="AH1325" s="422"/>
      <c r="AI1325" s="422"/>
      <c r="AJ1325" s="422"/>
      <c r="AK1325" s="422"/>
      <c r="AL1325" s="422"/>
      <c r="AM1325" s="423"/>
      <c r="AN1325" s="421"/>
      <c r="AO1325" s="422"/>
      <c r="AP1325" s="422"/>
      <c r="AQ1325" s="422"/>
      <c r="AR1325" s="422"/>
      <c r="AS1325" s="422"/>
      <c r="AT1325" s="422"/>
      <c r="AU1325" s="423"/>
      <c r="AV1325" s="421"/>
      <c r="AW1325" s="422"/>
      <c r="AX1325" s="422"/>
      <c r="AY1325" s="422"/>
      <c r="AZ1325" s="422"/>
      <c r="BA1325" s="422"/>
      <c r="BB1325" s="422"/>
      <c r="BC1325" s="422"/>
      <c r="BD1325" s="422"/>
      <c r="BE1325" s="422"/>
      <c r="BF1325" s="422"/>
      <c r="BG1325" s="422"/>
      <c r="BH1325" s="422"/>
      <c r="BI1325" s="422"/>
      <c r="BJ1325" s="422"/>
      <c r="BK1325" s="422"/>
      <c r="BL1325" s="459"/>
      <c r="BM1325" s="460"/>
      <c r="BN1325" s="460"/>
      <c r="BO1325" s="460"/>
      <c r="BP1325" s="460"/>
      <c r="BQ1325" s="460"/>
      <c r="BR1325" s="460"/>
      <c r="BS1325" s="460"/>
      <c r="BT1325" s="460"/>
      <c r="BU1325" s="460"/>
      <c r="BV1325" s="460"/>
      <c r="BW1325" s="475"/>
      <c r="BX1325" s="421"/>
      <c r="BY1325" s="422"/>
      <c r="BZ1325" s="422"/>
      <c r="CA1325" s="422"/>
      <c r="CB1325" s="422"/>
      <c r="CC1325" s="422"/>
      <c r="CD1325" s="422"/>
      <c r="CE1325" s="422"/>
      <c r="CF1325" s="422"/>
      <c r="CG1325" s="422"/>
      <c r="CH1325" s="422"/>
      <c r="CI1325" s="422"/>
      <c r="CJ1325" s="423"/>
    </row>
    <row r="1326" spans="4:88" ht="14.25" customHeight="1" x14ac:dyDescent="0.35">
      <c r="D1326" s="415">
        <v>1443189691</v>
      </c>
      <c r="E1326" s="416"/>
      <c r="F1326" s="416"/>
      <c r="G1326" s="416"/>
      <c r="H1326" s="416"/>
      <c r="I1326" s="416"/>
      <c r="J1326" s="416"/>
      <c r="K1326" s="416"/>
      <c r="L1326" s="416"/>
      <c r="M1326" s="416"/>
      <c r="N1326" s="416"/>
      <c r="O1326" s="417"/>
      <c r="P1326" s="415">
        <v>1154797632</v>
      </c>
      <c r="Q1326" s="416"/>
      <c r="R1326" s="416"/>
      <c r="S1326" s="416"/>
      <c r="T1326" s="416"/>
      <c r="U1326" s="416"/>
      <c r="V1326" s="416"/>
      <c r="W1326" s="416"/>
      <c r="X1326" s="416"/>
      <c r="Y1326" s="416"/>
      <c r="Z1326" s="416"/>
      <c r="AA1326" s="417"/>
      <c r="AB1326" s="415">
        <v>18966964</v>
      </c>
      <c r="AC1326" s="425"/>
      <c r="AD1326" s="425"/>
      <c r="AE1326" s="425"/>
      <c r="AF1326" s="425"/>
      <c r="AG1326" s="425"/>
      <c r="AH1326" s="425"/>
      <c r="AI1326" s="425"/>
      <c r="AJ1326" s="425"/>
      <c r="AK1326" s="425"/>
      <c r="AL1326" s="425"/>
      <c r="AM1326" s="426"/>
      <c r="AN1326" s="415">
        <v>142248723</v>
      </c>
      <c r="AO1326" s="416"/>
      <c r="AP1326" s="416"/>
      <c r="AQ1326" s="416"/>
      <c r="AR1326" s="416"/>
      <c r="AS1326" s="416"/>
      <c r="AT1326" s="416"/>
      <c r="AU1326" s="417"/>
      <c r="AV1326" s="468">
        <v>14692126618.67</v>
      </c>
      <c r="AW1326" s="469"/>
      <c r="AX1326" s="469"/>
      <c r="AY1326" s="469"/>
      <c r="AZ1326" s="469"/>
      <c r="BA1326" s="469"/>
      <c r="BB1326" s="469"/>
      <c r="BC1326" s="469"/>
      <c r="BD1326" s="469"/>
      <c r="BE1326" s="469"/>
      <c r="BF1326" s="469"/>
      <c r="BG1326" s="469"/>
      <c r="BH1326" s="469"/>
      <c r="BI1326" s="469"/>
      <c r="BJ1326" s="469"/>
      <c r="BK1326" s="469"/>
      <c r="BL1326" s="580">
        <v>2176142307</v>
      </c>
      <c r="BM1326" s="581"/>
      <c r="BN1326" s="581"/>
      <c r="BO1326" s="581"/>
      <c r="BP1326" s="581"/>
      <c r="BQ1326" s="581"/>
      <c r="BR1326" s="581"/>
      <c r="BS1326" s="581"/>
      <c r="BT1326" s="581"/>
      <c r="BU1326" s="581"/>
      <c r="BV1326" s="581"/>
      <c r="BW1326" s="581"/>
      <c r="BX1326" s="580">
        <v>1716794926</v>
      </c>
      <c r="BY1326" s="581"/>
      <c r="BZ1326" s="581"/>
      <c r="CA1326" s="581"/>
      <c r="CB1326" s="581"/>
      <c r="CC1326" s="581"/>
      <c r="CD1326" s="581"/>
      <c r="CE1326" s="581"/>
      <c r="CF1326" s="581"/>
      <c r="CG1326" s="581"/>
      <c r="CH1326" s="581"/>
      <c r="CI1326" s="581"/>
      <c r="CJ1326" s="581"/>
    </row>
    <row r="1327" spans="4:88" ht="14.25" customHeight="1" x14ac:dyDescent="0.35">
      <c r="D1327" s="321" t="s">
        <v>823</v>
      </c>
      <c r="E1327" s="321"/>
      <c r="F1327" s="321"/>
      <c r="G1327" s="321"/>
      <c r="H1327" s="321"/>
      <c r="I1327" s="321"/>
      <c r="J1327" s="321"/>
      <c r="K1327" s="321"/>
      <c r="L1327" s="321"/>
      <c r="M1327" s="321"/>
      <c r="N1327" s="321"/>
      <c r="O1327" s="321"/>
      <c r="P1327" s="321"/>
      <c r="Q1327" s="321"/>
      <c r="R1327" s="321"/>
      <c r="S1327" s="321"/>
      <c r="T1327" s="321"/>
      <c r="U1327" s="321"/>
      <c r="V1327" s="321"/>
      <c r="W1327" s="321"/>
      <c r="X1327" s="321"/>
      <c r="Y1327" s="321"/>
      <c r="Z1327" s="321"/>
      <c r="AA1327" s="321"/>
      <c r="AB1327" s="321"/>
      <c r="AC1327" s="321"/>
      <c r="AD1327" s="321"/>
      <c r="AE1327" s="321"/>
      <c r="AF1327" s="321"/>
      <c r="AG1327" s="321"/>
      <c r="AH1327" s="321"/>
      <c r="AI1327" s="321"/>
      <c r="AJ1327" s="321"/>
      <c r="AK1327" s="321"/>
      <c r="AL1327" s="321"/>
      <c r="AM1327" s="321"/>
      <c r="AN1327" s="321"/>
      <c r="AO1327" s="321"/>
      <c r="AP1327" s="321"/>
      <c r="AQ1327" s="321"/>
      <c r="AR1327" s="321"/>
      <c r="AS1327" s="321"/>
      <c r="AT1327" s="321"/>
      <c r="AU1327" s="321"/>
      <c r="AV1327" s="321"/>
      <c r="AW1327" s="321"/>
      <c r="AX1327" s="321"/>
      <c r="AY1327" s="321"/>
      <c r="AZ1327" s="321"/>
      <c r="BA1327" s="321"/>
      <c r="BB1327" s="321"/>
      <c r="BC1327" s="321"/>
      <c r="BD1327" s="321"/>
      <c r="BE1327" s="321"/>
      <c r="BF1327" s="321"/>
      <c r="BG1327" s="321"/>
      <c r="BH1327" s="321"/>
      <c r="BI1327" s="321"/>
      <c r="BJ1327" s="321"/>
      <c r="BK1327" s="321"/>
      <c r="BL1327" s="321"/>
      <c r="BM1327" s="321"/>
      <c r="BN1327" s="321"/>
      <c r="BO1327" s="321"/>
      <c r="BP1327" s="321"/>
      <c r="BQ1327" s="321"/>
      <c r="BR1327" s="321"/>
      <c r="BS1327" s="321"/>
      <c r="BT1327" s="321"/>
      <c r="BU1327" s="321"/>
      <c r="BV1327" s="321"/>
      <c r="BW1327" s="321"/>
      <c r="BX1327" s="321"/>
      <c r="BY1327" s="321"/>
      <c r="BZ1327" s="321"/>
      <c r="CA1327" s="321"/>
      <c r="CB1327" s="321"/>
      <c r="CC1327" s="321"/>
      <c r="CD1327" s="321"/>
      <c r="CE1327" s="321"/>
      <c r="CF1327" s="321"/>
      <c r="CG1327" s="321"/>
      <c r="CH1327" s="321"/>
      <c r="CI1327" s="321"/>
      <c r="CJ1327" s="321"/>
    </row>
    <row r="1328" spans="4:88" ht="14.25" customHeight="1" x14ac:dyDescent="0.35">
      <c r="D1328" s="67"/>
      <c r="E1328" s="67"/>
      <c r="F1328" s="67"/>
      <c r="G1328" s="67"/>
      <c r="H1328" s="67"/>
      <c r="I1328" s="67"/>
      <c r="J1328" s="67"/>
      <c r="K1328" s="67"/>
      <c r="L1328" s="67"/>
      <c r="M1328" s="67"/>
      <c r="N1328" s="67"/>
      <c r="O1328" s="67"/>
      <c r="P1328" s="67"/>
      <c r="Q1328" s="67"/>
      <c r="R1328" s="67"/>
      <c r="S1328" s="67"/>
      <c r="T1328" s="67"/>
      <c r="U1328" s="67"/>
      <c r="V1328" s="67"/>
      <c r="W1328" s="67"/>
      <c r="X1328" s="67"/>
      <c r="Y1328" s="67"/>
      <c r="Z1328" s="67"/>
      <c r="AA1328" s="67"/>
      <c r="AB1328" s="67"/>
      <c r="AC1328" s="67"/>
      <c r="AD1328" s="67"/>
      <c r="AE1328" s="67"/>
      <c r="AF1328" s="67"/>
      <c r="AG1328" s="67"/>
      <c r="AH1328" s="67"/>
      <c r="AI1328" s="67"/>
      <c r="AJ1328" s="67"/>
      <c r="AK1328" s="67"/>
      <c r="AL1328" s="67"/>
      <c r="AM1328" s="67"/>
      <c r="AN1328" s="67"/>
      <c r="AO1328" s="67"/>
      <c r="AP1328" s="67"/>
      <c r="AQ1328" s="67"/>
      <c r="AR1328" s="67"/>
      <c r="AS1328" s="67"/>
      <c r="AT1328" s="67"/>
      <c r="AU1328" s="67"/>
      <c r="AV1328" s="67"/>
      <c r="AW1328" s="67"/>
      <c r="AX1328" s="67"/>
      <c r="AY1328" s="67"/>
      <c r="AZ1328" s="67"/>
      <c r="BA1328" s="67"/>
      <c r="BB1328" s="67"/>
      <c r="BC1328" s="67"/>
      <c r="BD1328" s="67"/>
      <c r="BE1328" s="67"/>
      <c r="BF1328" s="67"/>
      <c r="BG1328" s="67"/>
      <c r="BH1328" s="67"/>
      <c r="BI1328" s="67"/>
      <c r="BJ1328" s="67"/>
      <c r="BK1328" s="67"/>
      <c r="BL1328" s="67"/>
      <c r="BM1328" s="67"/>
      <c r="BN1328" s="67"/>
      <c r="BO1328" s="67"/>
      <c r="BP1328" s="67"/>
      <c r="BQ1328" s="67"/>
      <c r="BR1328" s="67"/>
      <c r="BS1328" s="67"/>
      <c r="BT1328" s="67"/>
      <c r="BU1328" s="67"/>
      <c r="BV1328" s="67"/>
      <c r="BW1328" s="67"/>
      <c r="BX1328" s="67"/>
      <c r="BY1328" s="67"/>
      <c r="BZ1328" s="67"/>
      <c r="CA1328" s="67"/>
      <c r="CB1328" s="67"/>
      <c r="CC1328" s="67"/>
      <c r="CD1328" s="67"/>
      <c r="CE1328" s="67"/>
      <c r="CF1328" s="67"/>
      <c r="CG1328" s="67"/>
      <c r="CH1328" s="67"/>
      <c r="CI1328" s="67"/>
      <c r="CJ1328" s="67"/>
    </row>
    <row r="1329" spans="3:148" ht="14.25" customHeight="1" x14ac:dyDescent="0.35">
      <c r="D1329" s="283" t="s">
        <v>876</v>
      </c>
      <c r="E1329" s="283"/>
      <c r="F1329" s="283"/>
      <c r="G1329" s="283"/>
      <c r="H1329" s="283"/>
      <c r="I1329" s="283"/>
      <c r="J1329" s="283"/>
      <c r="K1329" s="283"/>
      <c r="L1329" s="283"/>
      <c r="M1329" s="283"/>
      <c r="N1329" s="283"/>
      <c r="O1329" s="283"/>
      <c r="P1329" s="283"/>
      <c r="Q1329" s="283"/>
      <c r="R1329" s="283"/>
      <c r="S1329" s="283"/>
      <c r="T1329" s="283"/>
      <c r="U1329" s="283"/>
      <c r="V1329" s="283"/>
      <c r="W1329" s="283"/>
      <c r="X1329" s="283"/>
      <c r="Y1329" s="283"/>
      <c r="Z1329" s="283"/>
      <c r="AA1329" s="283"/>
      <c r="AB1329" s="283"/>
      <c r="AC1329" s="283"/>
      <c r="AD1329" s="283"/>
      <c r="AE1329" s="283"/>
      <c r="AF1329" s="283"/>
      <c r="AG1329" s="283"/>
      <c r="AH1329" s="283"/>
      <c r="AI1329" s="283"/>
      <c r="AJ1329" s="283"/>
      <c r="AK1329" s="283"/>
      <c r="AL1329" s="283"/>
      <c r="AM1329" s="283"/>
      <c r="AN1329" s="283"/>
      <c r="AO1329" s="283"/>
      <c r="AP1329" s="283"/>
      <c r="AQ1329" s="283"/>
      <c r="AR1329" s="283"/>
      <c r="AS1329" s="283"/>
      <c r="AT1329" s="283"/>
      <c r="AU1329" s="283"/>
      <c r="AV1329" s="283"/>
      <c r="AW1329" s="283"/>
      <c r="AX1329" s="283"/>
      <c r="AY1329" s="283"/>
      <c r="AZ1329" s="283"/>
      <c r="BA1329" s="283"/>
      <c r="BB1329" s="283"/>
      <c r="BC1329" s="283"/>
      <c r="BD1329" s="283"/>
      <c r="BE1329" s="283"/>
      <c r="BF1329" s="283"/>
      <c r="BG1329" s="283"/>
      <c r="BH1329" s="283"/>
      <c r="BI1329" s="283"/>
      <c r="BJ1329" s="283"/>
      <c r="BK1329" s="283"/>
      <c r="BL1329" s="283"/>
      <c r="BM1329" s="283"/>
      <c r="BN1329" s="283"/>
      <c r="BO1329" s="283"/>
      <c r="BP1329" s="283"/>
      <c r="BQ1329" s="283"/>
      <c r="BR1329" s="283"/>
      <c r="BS1329" s="283"/>
      <c r="BT1329" s="283"/>
      <c r="BU1329" s="283"/>
      <c r="BV1329" s="283"/>
      <c r="BW1329" s="283"/>
      <c r="BX1329" s="283"/>
      <c r="BY1329" s="283"/>
      <c r="BZ1329" s="283"/>
      <c r="CA1329" s="283"/>
      <c r="CB1329" s="283"/>
      <c r="CC1329" s="283"/>
      <c r="CD1329" s="283"/>
      <c r="CE1329" s="283"/>
      <c r="CF1329" s="283"/>
      <c r="CG1329" s="283"/>
      <c r="CH1329" s="283"/>
      <c r="CI1329" s="283"/>
      <c r="CJ1329" s="283"/>
    </row>
    <row r="1330" spans="3:148" ht="14.25" customHeight="1" x14ac:dyDescent="0.35">
      <c r="D1330" s="283"/>
      <c r="E1330" s="283"/>
      <c r="F1330" s="283"/>
      <c r="G1330" s="283"/>
      <c r="H1330" s="283"/>
      <c r="I1330" s="283"/>
      <c r="J1330" s="283"/>
      <c r="K1330" s="283"/>
      <c r="L1330" s="283"/>
      <c r="M1330" s="283"/>
      <c r="N1330" s="283"/>
      <c r="O1330" s="283"/>
      <c r="P1330" s="283"/>
      <c r="Q1330" s="283"/>
      <c r="R1330" s="283"/>
      <c r="S1330" s="283"/>
      <c r="T1330" s="283"/>
      <c r="U1330" s="283"/>
      <c r="V1330" s="283"/>
      <c r="W1330" s="283"/>
      <c r="X1330" s="283"/>
      <c r="Y1330" s="283"/>
      <c r="Z1330" s="283"/>
      <c r="AA1330" s="283"/>
      <c r="AB1330" s="283"/>
      <c r="AC1330" s="283"/>
      <c r="AD1330" s="283"/>
      <c r="AE1330" s="283"/>
      <c r="AF1330" s="283"/>
      <c r="AG1330" s="283"/>
      <c r="AH1330" s="283"/>
      <c r="AI1330" s="283"/>
      <c r="AJ1330" s="283"/>
      <c r="AK1330" s="283"/>
      <c r="AL1330" s="283"/>
      <c r="AM1330" s="283"/>
      <c r="AN1330" s="283"/>
      <c r="AO1330" s="283"/>
      <c r="AP1330" s="283"/>
      <c r="AQ1330" s="283"/>
      <c r="AR1330" s="283"/>
      <c r="AS1330" s="283"/>
      <c r="AT1330" s="283"/>
      <c r="AU1330" s="283"/>
      <c r="AV1330" s="283"/>
      <c r="AW1330" s="283"/>
      <c r="AX1330" s="283"/>
      <c r="AY1330" s="283"/>
      <c r="AZ1330" s="283"/>
      <c r="BA1330" s="283"/>
      <c r="BB1330" s="283"/>
      <c r="BC1330" s="283"/>
      <c r="BD1330" s="283"/>
      <c r="BE1330" s="283"/>
      <c r="BF1330" s="283"/>
      <c r="BG1330" s="283"/>
      <c r="BH1330" s="283"/>
      <c r="BI1330" s="283"/>
      <c r="BJ1330" s="283"/>
      <c r="BK1330" s="283"/>
      <c r="BL1330" s="283"/>
      <c r="BM1330" s="283"/>
      <c r="BN1330" s="283"/>
      <c r="BO1330" s="283"/>
      <c r="BP1330" s="283"/>
      <c r="BQ1330" s="283"/>
      <c r="BR1330" s="283"/>
      <c r="BS1330" s="283"/>
      <c r="BT1330" s="283"/>
      <c r="BU1330" s="283"/>
      <c r="BV1330" s="283"/>
      <c r="BW1330" s="283"/>
      <c r="BX1330" s="283"/>
      <c r="BY1330" s="283"/>
      <c r="BZ1330" s="283"/>
      <c r="CA1330" s="283"/>
      <c r="CB1330" s="283"/>
      <c r="CC1330" s="283"/>
      <c r="CD1330" s="283"/>
      <c r="CE1330" s="283"/>
      <c r="CF1330" s="283"/>
      <c r="CG1330" s="283"/>
      <c r="CH1330" s="283"/>
      <c r="CI1330" s="283"/>
      <c r="CJ1330" s="283"/>
    </row>
    <row r="1331" spans="3:148" ht="14.25" customHeight="1" x14ac:dyDescent="0.35">
      <c r="C1331" s="128"/>
      <c r="D1331" s="128"/>
      <c r="E1331" s="128"/>
      <c r="F1331" s="128"/>
      <c r="G1331" s="128"/>
      <c r="H1331" s="128"/>
      <c r="I1331" s="128"/>
      <c r="J1331" s="128"/>
      <c r="K1331" s="128"/>
      <c r="L1331" s="128"/>
      <c r="M1331" s="128"/>
      <c r="N1331" s="128"/>
      <c r="O1331" s="128"/>
      <c r="P1331" s="128"/>
      <c r="Q1331" s="128"/>
      <c r="R1331" s="128"/>
      <c r="S1331" s="128"/>
      <c r="T1331" s="128"/>
      <c r="U1331" s="128"/>
      <c r="V1331" s="128"/>
      <c r="W1331" s="128"/>
      <c r="X1331" s="128"/>
      <c r="Y1331" s="128"/>
      <c r="Z1331" s="128"/>
      <c r="AA1331" s="128"/>
      <c r="AB1331" s="128"/>
      <c r="AC1331" s="128"/>
      <c r="AD1331" s="128"/>
      <c r="AE1331" s="128"/>
      <c r="AF1331" s="128"/>
      <c r="AG1331" s="128"/>
      <c r="AH1331" s="128"/>
      <c r="AI1331" s="128"/>
      <c r="AJ1331" s="128"/>
      <c r="AK1331" s="128"/>
      <c r="AL1331" s="128"/>
      <c r="AM1331" s="128"/>
      <c r="AN1331" s="128"/>
      <c r="AO1331" s="128"/>
      <c r="AP1331" s="128"/>
      <c r="AQ1331" s="128"/>
      <c r="AR1331" s="128"/>
      <c r="AS1331" s="128"/>
      <c r="AT1331" s="128"/>
      <c r="AU1331" s="128"/>
      <c r="AV1331" s="128"/>
      <c r="AW1331" s="128"/>
      <c r="AX1331" s="128"/>
      <c r="AY1331" s="128"/>
      <c r="AZ1331" s="128"/>
      <c r="BA1331" s="128"/>
      <c r="BB1331" s="128"/>
      <c r="BC1331" s="128"/>
      <c r="BD1331" s="128"/>
      <c r="BE1331" s="128"/>
      <c r="BF1331" s="128"/>
      <c r="BG1331" s="128"/>
      <c r="BH1331" s="128"/>
      <c r="BI1331" s="128"/>
      <c r="BJ1331" s="128"/>
      <c r="BK1331" s="128"/>
      <c r="BL1331" s="128"/>
      <c r="BM1331" s="128"/>
      <c r="BN1331" s="128"/>
      <c r="BO1331" s="128"/>
      <c r="BP1331" s="128"/>
      <c r="BQ1331" s="128"/>
      <c r="BR1331" s="128"/>
      <c r="BS1331" s="128"/>
      <c r="BT1331" s="128"/>
      <c r="BU1331" s="128"/>
      <c r="BV1331" s="128"/>
      <c r="BW1331" s="128"/>
      <c r="BX1331" s="128"/>
      <c r="BY1331" s="128"/>
      <c r="BZ1331" s="128"/>
      <c r="CA1331" s="128"/>
      <c r="CB1331" s="128"/>
      <c r="CC1331" s="128"/>
      <c r="CD1331" s="128"/>
      <c r="CE1331" s="128"/>
      <c r="CF1331" s="128"/>
      <c r="CG1331" s="128"/>
      <c r="CH1331" s="128"/>
      <c r="CI1331" s="128"/>
      <c r="CK1331" s="116"/>
      <c r="EF1331" s="490" t="s">
        <v>880</v>
      </c>
      <c r="EG1331" s="490"/>
      <c r="EH1331" s="490"/>
      <c r="EI1331" s="490"/>
      <c r="EJ1331" s="490"/>
      <c r="EL1331" s="490" t="s">
        <v>881</v>
      </c>
      <c r="EM1331" s="490"/>
      <c r="EN1331" s="490"/>
      <c r="EO1331" s="490"/>
      <c r="EP1331" s="490"/>
      <c r="EQ1331" s="490"/>
      <c r="ER1331" s="490"/>
    </row>
    <row r="1332" spans="3:148" ht="14.25" customHeight="1" x14ac:dyDescent="0.35">
      <c r="C1332" s="282" t="s">
        <v>877</v>
      </c>
      <c r="D1332" s="282"/>
      <c r="E1332" s="282"/>
      <c r="F1332" s="282"/>
      <c r="G1332" s="282"/>
      <c r="H1332" s="282"/>
      <c r="I1332" s="282"/>
      <c r="J1332" s="282"/>
      <c r="K1332" s="282"/>
      <c r="L1332" s="282"/>
      <c r="M1332" s="282"/>
      <c r="N1332" s="282"/>
      <c r="O1332" s="282"/>
      <c r="P1332" s="282"/>
      <c r="Q1332" s="282"/>
      <c r="R1332" s="282"/>
      <c r="S1332" s="282"/>
      <c r="T1332" s="282"/>
      <c r="U1332" s="282"/>
      <c r="V1332" s="282"/>
      <c r="W1332" s="128"/>
      <c r="X1332" s="128"/>
      <c r="Y1332" s="128"/>
      <c r="Z1332" s="128"/>
      <c r="AA1332" s="128"/>
      <c r="AB1332" s="129"/>
      <c r="AC1332" s="129"/>
      <c r="AD1332" s="129"/>
      <c r="AE1332" s="129"/>
      <c r="AF1332" s="129"/>
      <c r="AG1332" s="129"/>
      <c r="AH1332" s="129"/>
      <c r="AI1332" s="129"/>
      <c r="AJ1332" s="129"/>
      <c r="AK1332" s="129"/>
      <c r="AL1332" s="129"/>
      <c r="AM1332" s="129"/>
      <c r="AN1332" s="129"/>
      <c r="AO1332" s="129"/>
      <c r="AP1332" s="129"/>
      <c r="AQ1332" s="129"/>
      <c r="AR1332" s="129"/>
      <c r="AS1332" s="129"/>
      <c r="AT1332" s="129"/>
      <c r="AU1332" s="129"/>
      <c r="AV1332" s="128"/>
      <c r="AW1332" s="128"/>
      <c r="BU1332" s="129"/>
      <c r="BV1332" s="129"/>
      <c r="BW1332" s="129"/>
      <c r="BX1332" s="129"/>
      <c r="BY1332" s="129"/>
      <c r="BZ1332" s="129"/>
      <c r="CA1332" s="129"/>
      <c r="CB1332" s="129"/>
      <c r="CC1332" s="129"/>
      <c r="CD1332" s="129"/>
      <c r="CE1332" s="129"/>
      <c r="CF1332" s="129"/>
      <c r="CG1332" s="129"/>
      <c r="CH1332" s="129"/>
      <c r="CI1332" s="129"/>
      <c r="CJ1332" s="129"/>
      <c r="CK1332" s="129"/>
      <c r="EF1332" s="131" t="s">
        <v>882</v>
      </c>
      <c r="EG1332" s="131" t="s">
        <v>883</v>
      </c>
      <c r="EH1332" s="131" t="s">
        <v>884</v>
      </c>
      <c r="EI1332" s="131" t="s">
        <v>885</v>
      </c>
      <c r="EJ1332" s="131" t="s">
        <v>886</v>
      </c>
      <c r="EL1332" s="131" t="s">
        <v>887</v>
      </c>
      <c r="EM1332" s="131" t="s">
        <v>888</v>
      </c>
      <c r="EN1332" s="131" t="s">
        <v>889</v>
      </c>
      <c r="EO1332" s="131" t="s">
        <v>890</v>
      </c>
      <c r="EP1332" s="131" t="s">
        <v>891</v>
      </c>
      <c r="EQ1332" s="131" t="s">
        <v>892</v>
      </c>
      <c r="ER1332" s="132" t="s">
        <v>893</v>
      </c>
    </row>
    <row r="1333" spans="3:148" ht="14.25" customHeight="1" x14ac:dyDescent="0.35">
      <c r="C1333" s="282"/>
      <c r="D1333" s="282"/>
      <c r="E1333" s="282"/>
      <c r="F1333" s="282"/>
      <c r="G1333" s="282"/>
      <c r="H1333" s="282"/>
      <c r="I1333" s="282"/>
      <c r="J1333" s="282"/>
      <c r="K1333" s="282"/>
      <c r="L1333" s="282"/>
      <c r="M1333" s="282"/>
      <c r="N1333" s="282"/>
      <c r="O1333" s="282"/>
      <c r="P1333" s="282"/>
      <c r="Q1333" s="282"/>
      <c r="R1333" s="282"/>
      <c r="S1333" s="282"/>
      <c r="T1333" s="282"/>
      <c r="U1333" s="282"/>
      <c r="V1333" s="282"/>
      <c r="W1333" s="128"/>
      <c r="X1333" s="128"/>
      <c r="Y1333" s="128"/>
      <c r="Z1333" s="128"/>
      <c r="AA1333" s="128"/>
      <c r="AB1333" s="128"/>
      <c r="AC1333" s="128"/>
      <c r="AD1333" s="128"/>
      <c r="AE1333" s="128"/>
      <c r="AF1333" s="128"/>
      <c r="AG1333" s="128"/>
      <c r="AH1333" s="128"/>
      <c r="AI1333" s="128"/>
      <c r="AJ1333" s="128"/>
      <c r="AK1333" s="128"/>
      <c r="AL1333" s="128"/>
      <c r="AM1333" s="128"/>
      <c r="AN1333" s="128"/>
      <c r="AO1333" s="128"/>
      <c r="AP1333" s="128"/>
      <c r="AQ1333" s="128"/>
      <c r="AR1333" s="128"/>
      <c r="AS1333" s="128"/>
      <c r="AT1333" s="128"/>
      <c r="AU1333" s="128"/>
      <c r="AV1333" s="128"/>
      <c r="AW1333" s="128"/>
      <c r="AX1333" s="128"/>
      <c r="AY1333" s="128"/>
      <c r="AZ1333" s="128"/>
      <c r="BA1333" s="128"/>
      <c r="BB1333" s="128"/>
      <c r="BC1333" s="128"/>
      <c r="BD1333" s="128"/>
      <c r="BE1333" s="128"/>
      <c r="BF1333" s="128"/>
      <c r="BG1333" s="128"/>
      <c r="BH1333" s="128"/>
      <c r="BI1333" s="128"/>
      <c r="BJ1333" s="128"/>
      <c r="BK1333" s="128"/>
      <c r="BL1333" s="128"/>
      <c r="BM1333" s="128"/>
      <c r="BN1333" s="128"/>
      <c r="BO1333" s="128"/>
      <c r="BP1333" s="128"/>
      <c r="BQ1333" s="128"/>
      <c r="BR1333" s="128"/>
      <c r="BS1333" s="128"/>
      <c r="BT1333" s="128"/>
      <c r="BU1333" s="128"/>
      <c r="BV1333" s="128"/>
      <c r="BW1333" s="128"/>
      <c r="BX1333" s="128"/>
      <c r="BY1333" s="128"/>
      <c r="BZ1333" s="128"/>
      <c r="CA1333" s="128"/>
      <c r="CB1333" s="128"/>
      <c r="CC1333" s="128"/>
      <c r="CD1333" s="128"/>
      <c r="CE1333" s="128"/>
      <c r="CF1333" s="128"/>
      <c r="CG1333" s="128"/>
      <c r="CH1333" s="128"/>
      <c r="CI1333" s="128"/>
      <c r="CK1333" s="116"/>
      <c r="EF1333" s="133">
        <v>25.2</v>
      </c>
      <c r="EG1333" s="133">
        <v>86.1</v>
      </c>
      <c r="EH1333" s="133">
        <v>34.299999999999997</v>
      </c>
      <c r="EI1333" s="133">
        <v>88.9</v>
      </c>
      <c r="EJ1333" s="133">
        <v>58.6</v>
      </c>
      <c r="EL1333" s="133">
        <v>90.7</v>
      </c>
      <c r="EM1333" s="133">
        <v>76.66</v>
      </c>
      <c r="EN1333" s="133">
        <v>85.93</v>
      </c>
      <c r="EO1333" s="133">
        <v>62.16</v>
      </c>
      <c r="EP1333" s="133">
        <v>72.13</v>
      </c>
      <c r="EQ1333" s="133">
        <v>52.18</v>
      </c>
      <c r="ER1333" s="133">
        <v>78.86</v>
      </c>
    </row>
    <row r="1334" spans="3:148" ht="14.25" customHeight="1" x14ac:dyDescent="0.35">
      <c r="C1334" s="322"/>
      <c r="D1334" s="322"/>
      <c r="E1334" s="322"/>
      <c r="F1334" s="322"/>
      <c r="G1334" s="322"/>
      <c r="H1334" s="322"/>
      <c r="I1334" s="322"/>
      <c r="J1334" s="322"/>
      <c r="K1334" s="322"/>
      <c r="L1334" s="130"/>
      <c r="M1334" s="130"/>
      <c r="N1334" s="130"/>
      <c r="O1334" s="130"/>
      <c r="P1334" s="130"/>
      <c r="Q1334" s="130"/>
      <c r="R1334" s="130"/>
      <c r="S1334" s="130"/>
      <c r="T1334" s="130"/>
      <c r="U1334" s="130"/>
      <c r="V1334" s="130"/>
      <c r="W1334" s="128"/>
      <c r="X1334" s="128"/>
      <c r="Y1334" s="128"/>
      <c r="Z1334" s="128"/>
      <c r="AA1334" s="128"/>
      <c r="AB1334" s="128"/>
      <c r="AC1334" s="128"/>
      <c r="AD1334" s="128"/>
      <c r="AE1334" s="128"/>
      <c r="AF1334" s="128"/>
      <c r="AG1334" s="128"/>
      <c r="AH1334" s="134" t="s">
        <v>894</v>
      </c>
      <c r="AI1334" s="134"/>
      <c r="AJ1334" s="134"/>
      <c r="AK1334" s="134"/>
      <c r="AL1334" s="134"/>
      <c r="AM1334" s="134"/>
      <c r="AN1334" s="134"/>
      <c r="AO1334" s="134"/>
      <c r="AP1334" s="134"/>
      <c r="AQ1334" s="128"/>
      <c r="AR1334" s="128"/>
      <c r="AS1334" s="128"/>
      <c r="AT1334" s="128"/>
      <c r="AU1334" s="128"/>
      <c r="AV1334" s="128"/>
      <c r="AW1334" s="128"/>
      <c r="AX1334" s="128"/>
      <c r="AY1334" s="128"/>
      <c r="AZ1334" s="128"/>
      <c r="BA1334" s="128"/>
      <c r="BB1334" s="128"/>
      <c r="BC1334" s="128"/>
      <c r="BD1334" s="128"/>
      <c r="BE1334" s="128"/>
      <c r="BF1334" s="128"/>
      <c r="BG1334" s="128"/>
      <c r="BH1334" s="128"/>
      <c r="BI1334" s="128"/>
      <c r="BJ1334" s="128"/>
      <c r="BK1334" s="128"/>
      <c r="BL1334" s="584" t="s">
        <v>895</v>
      </c>
      <c r="BM1334" s="584"/>
      <c r="BN1334" s="584"/>
      <c r="BO1334" s="584"/>
      <c r="BP1334" s="584"/>
      <c r="BQ1334" s="584"/>
      <c r="BR1334" s="584"/>
      <c r="BS1334" s="584"/>
      <c r="BT1334" s="584"/>
      <c r="BU1334" s="128"/>
      <c r="BV1334" s="128"/>
      <c r="BW1334" s="128"/>
      <c r="BX1334" s="128"/>
      <c r="BY1334" s="128"/>
      <c r="BZ1334" s="128"/>
      <c r="CA1334" s="128"/>
      <c r="CB1334" s="128"/>
      <c r="CC1334" s="128"/>
      <c r="CD1334" s="128"/>
      <c r="CE1334" s="128"/>
      <c r="CF1334" s="128"/>
      <c r="CG1334" s="128"/>
      <c r="CH1334" s="128"/>
      <c r="CI1334" s="128"/>
      <c r="CK1334" s="116"/>
      <c r="EF1334" s="135"/>
      <c r="EG1334" s="135"/>
      <c r="EH1334" s="135"/>
      <c r="EI1334" s="135"/>
      <c r="EJ1334" s="135"/>
      <c r="EL1334" s="135"/>
      <c r="EM1334" s="135"/>
      <c r="EN1334" s="135"/>
      <c r="EO1334" s="135"/>
      <c r="EP1334" s="135"/>
      <c r="EQ1334" s="135"/>
      <c r="ER1334" s="135"/>
    </row>
    <row r="1335" spans="3:148" ht="14.25" customHeight="1" x14ac:dyDescent="0.35">
      <c r="C1335" s="128"/>
      <c r="D1335" s="128"/>
      <c r="E1335" s="128"/>
      <c r="F1335" s="128"/>
      <c r="G1335" s="128"/>
      <c r="H1335" s="128"/>
      <c r="I1335" s="128"/>
      <c r="J1335" s="128"/>
      <c r="K1335" s="128"/>
      <c r="L1335" s="128"/>
      <c r="M1335" s="128"/>
      <c r="N1335" s="128"/>
      <c r="O1335" s="128"/>
      <c r="P1335" s="128"/>
      <c r="Q1335" s="128"/>
      <c r="R1335" s="128"/>
      <c r="S1335" s="128"/>
      <c r="T1335" s="128"/>
      <c r="U1335" s="128"/>
      <c r="V1335" s="128"/>
      <c r="W1335" s="128"/>
      <c r="X1335" s="128"/>
      <c r="Y1335" s="128"/>
      <c r="Z1335" s="128"/>
      <c r="AA1335" s="128"/>
      <c r="AB1335" s="128"/>
      <c r="AC1335" s="128"/>
      <c r="AD1335" s="128"/>
      <c r="AE1335" s="128"/>
      <c r="AF1335" s="128"/>
      <c r="AG1335" s="128"/>
      <c r="AH1335" s="128"/>
      <c r="AI1335" s="128"/>
      <c r="AJ1335" s="128"/>
      <c r="AK1335" s="128"/>
      <c r="AL1335" s="128"/>
      <c r="AM1335" s="128"/>
      <c r="AN1335" s="128"/>
      <c r="AO1335" s="128"/>
      <c r="AP1335" s="128"/>
      <c r="AQ1335" s="128"/>
      <c r="AR1335" s="128"/>
      <c r="AS1335" s="128"/>
      <c r="AT1335" s="128"/>
      <c r="AU1335" s="128"/>
      <c r="AV1335" s="128"/>
      <c r="AW1335" s="128"/>
      <c r="AX1335" s="128"/>
      <c r="AY1335" s="128"/>
      <c r="AZ1335" s="128"/>
      <c r="BA1335" s="128"/>
      <c r="BB1335" s="128"/>
      <c r="BC1335" s="128"/>
      <c r="BD1335" s="128"/>
      <c r="BE1335" s="128"/>
      <c r="BF1335" s="128"/>
      <c r="BG1335" s="128"/>
      <c r="BH1335" s="128"/>
      <c r="BI1335" s="128"/>
      <c r="BJ1335" s="128"/>
      <c r="BK1335" s="128"/>
      <c r="BL1335" s="128"/>
      <c r="BM1335" s="128"/>
      <c r="BN1335" s="128"/>
      <c r="BO1335" s="128"/>
      <c r="BP1335" s="128"/>
      <c r="BQ1335" s="128"/>
      <c r="BR1335" s="128"/>
      <c r="BS1335" s="128"/>
      <c r="BT1335" s="128"/>
      <c r="BU1335" s="128"/>
      <c r="BV1335" s="128"/>
      <c r="BW1335" s="128"/>
      <c r="BX1335" s="128"/>
      <c r="BY1335" s="128"/>
      <c r="BZ1335" s="128"/>
      <c r="CA1335" s="128"/>
      <c r="CB1335" s="128"/>
      <c r="CC1335" s="128"/>
      <c r="CD1335" s="128"/>
      <c r="CE1335" s="128"/>
      <c r="CF1335" s="128"/>
      <c r="CG1335" s="128"/>
      <c r="CH1335" s="128"/>
      <c r="CI1335" s="128"/>
      <c r="CK1335" s="116"/>
      <c r="EF1335" s="135"/>
      <c r="EG1335" s="135"/>
      <c r="EH1335" s="135"/>
      <c r="EI1335" s="135"/>
      <c r="EJ1335" s="135"/>
      <c r="EL1335" s="135"/>
      <c r="EM1335" s="135"/>
      <c r="EN1335" s="135"/>
      <c r="EO1335" s="135"/>
      <c r="EP1335" s="135"/>
    </row>
    <row r="1336" spans="3:148" ht="14.25" customHeight="1" x14ac:dyDescent="0.35">
      <c r="C1336" s="128"/>
      <c r="D1336" s="128"/>
      <c r="E1336" s="128"/>
      <c r="F1336" s="128"/>
      <c r="G1336" s="128"/>
      <c r="H1336" s="128"/>
      <c r="I1336" s="128"/>
      <c r="J1336" s="128"/>
      <c r="K1336" s="128"/>
      <c r="L1336" s="128"/>
      <c r="M1336" s="128"/>
      <c r="N1336" s="128"/>
      <c r="O1336" s="128"/>
      <c r="P1336" s="128"/>
      <c r="Q1336" s="128"/>
      <c r="R1336" s="128"/>
      <c r="S1336" s="128"/>
      <c r="T1336" s="128"/>
      <c r="U1336" s="128"/>
      <c r="V1336" s="128"/>
      <c r="W1336" s="128"/>
      <c r="X1336" s="128"/>
      <c r="Y1336" s="128"/>
      <c r="Z1336" s="128"/>
      <c r="AA1336" s="128"/>
      <c r="AB1336" s="128"/>
      <c r="AC1336" s="128"/>
      <c r="AD1336" s="128"/>
      <c r="AE1336" s="128"/>
      <c r="AF1336" s="128"/>
      <c r="AG1336" s="128"/>
      <c r="AH1336" s="128"/>
      <c r="AI1336" s="128"/>
      <c r="AJ1336" s="128"/>
      <c r="AK1336" s="128"/>
      <c r="AL1336" s="128"/>
      <c r="AM1336" s="128"/>
      <c r="AN1336" s="128"/>
      <c r="AO1336" s="128"/>
      <c r="AP1336" s="128"/>
      <c r="AQ1336" s="128"/>
      <c r="AR1336" s="128"/>
      <c r="AS1336" s="128"/>
      <c r="AT1336" s="128"/>
      <c r="AU1336" s="128"/>
      <c r="AV1336" s="128"/>
      <c r="AW1336" s="128"/>
      <c r="AX1336" s="128"/>
      <c r="AY1336" s="128"/>
      <c r="AZ1336" s="128"/>
      <c r="BA1336" s="128"/>
      <c r="BB1336" s="128"/>
      <c r="BC1336" s="128"/>
      <c r="BD1336" s="128"/>
      <c r="BE1336" s="128"/>
      <c r="BF1336" s="128"/>
      <c r="BG1336" s="128"/>
      <c r="BH1336" s="128"/>
      <c r="BI1336" s="128"/>
      <c r="BJ1336" s="128"/>
      <c r="BK1336" s="128"/>
      <c r="BL1336" s="128"/>
      <c r="BM1336" s="128"/>
      <c r="BN1336" s="128"/>
      <c r="BO1336" s="128"/>
      <c r="BP1336" s="128"/>
      <c r="BQ1336" s="128"/>
      <c r="BR1336" s="128"/>
      <c r="BS1336" s="128"/>
      <c r="BT1336" s="128"/>
      <c r="BU1336" s="128"/>
      <c r="BV1336" s="128"/>
      <c r="BW1336" s="128"/>
      <c r="BX1336" s="128"/>
      <c r="BY1336" s="128"/>
      <c r="BZ1336" s="128"/>
      <c r="CA1336" s="128"/>
      <c r="CB1336" s="128"/>
      <c r="CC1336" s="128"/>
      <c r="CD1336" s="128"/>
      <c r="CE1336" s="128"/>
      <c r="CF1336" s="128"/>
      <c r="CG1336" s="128"/>
      <c r="CH1336" s="128"/>
      <c r="CI1336" s="128"/>
      <c r="CK1336" s="116"/>
      <c r="EF1336" s="135"/>
      <c r="EG1336" s="135"/>
      <c r="EH1336" s="135"/>
      <c r="EI1336" s="135"/>
      <c r="EJ1336" s="135"/>
      <c r="EL1336" s="135"/>
      <c r="EM1336" s="135"/>
      <c r="EN1336" s="135"/>
      <c r="EO1336" s="135"/>
      <c r="EP1336" s="135"/>
    </row>
    <row r="1337" spans="3:148" ht="14.25" customHeight="1" x14ac:dyDescent="0.35">
      <c r="C1337" s="128"/>
      <c r="D1337" s="128"/>
      <c r="E1337" s="128"/>
      <c r="F1337" s="128"/>
      <c r="G1337" s="128"/>
      <c r="H1337" s="128"/>
      <c r="I1337" s="128"/>
      <c r="J1337" s="128"/>
      <c r="K1337" s="128"/>
      <c r="L1337" s="128"/>
      <c r="M1337" s="128"/>
      <c r="N1337" s="128"/>
      <c r="O1337" s="128"/>
      <c r="P1337" s="128"/>
      <c r="Q1337" s="128"/>
      <c r="R1337" s="128"/>
      <c r="S1337" s="128"/>
      <c r="T1337" s="128"/>
      <c r="U1337" s="128"/>
      <c r="V1337" s="128"/>
      <c r="W1337" s="128"/>
      <c r="X1337" s="128"/>
      <c r="Y1337" s="128"/>
      <c r="Z1337" s="128"/>
      <c r="AA1337" s="128"/>
      <c r="AB1337" s="128"/>
      <c r="AC1337" s="128"/>
      <c r="AD1337" s="128"/>
      <c r="AE1337" s="128"/>
      <c r="AF1337" s="128"/>
      <c r="AG1337" s="128"/>
      <c r="AH1337" s="128"/>
      <c r="AI1337" s="128"/>
      <c r="AJ1337" s="128"/>
      <c r="AK1337" s="128"/>
      <c r="AL1337" s="128"/>
      <c r="AM1337" s="128"/>
      <c r="AN1337" s="128"/>
      <c r="AO1337" s="128"/>
      <c r="AP1337" s="128"/>
      <c r="AQ1337" s="128"/>
      <c r="AR1337" s="128"/>
      <c r="AS1337" s="128"/>
      <c r="AT1337" s="128"/>
      <c r="AU1337" s="128"/>
      <c r="AV1337" s="128"/>
      <c r="AW1337" s="128"/>
      <c r="AX1337" s="128"/>
      <c r="AY1337" s="128"/>
      <c r="AZ1337" s="128"/>
      <c r="BA1337" s="128"/>
      <c r="BB1337" s="128"/>
      <c r="BC1337" s="128"/>
      <c r="BD1337" s="128"/>
      <c r="BE1337" s="128"/>
      <c r="BF1337" s="128"/>
      <c r="BG1337" s="128"/>
      <c r="BH1337" s="128"/>
      <c r="BI1337" s="128"/>
      <c r="BJ1337" s="128"/>
      <c r="BK1337" s="128"/>
      <c r="BL1337" s="128"/>
      <c r="BM1337" s="128"/>
      <c r="BN1337" s="128"/>
      <c r="BO1337" s="128"/>
      <c r="BP1337" s="128"/>
      <c r="BQ1337" s="128"/>
      <c r="BR1337" s="128"/>
      <c r="BS1337" s="128"/>
      <c r="BT1337" s="128"/>
      <c r="BU1337" s="128"/>
      <c r="BV1337" s="128"/>
      <c r="BW1337" s="128"/>
      <c r="BX1337" s="128"/>
      <c r="BY1337" s="128"/>
      <c r="BZ1337" s="128"/>
      <c r="CA1337" s="128"/>
      <c r="CB1337" s="128"/>
      <c r="CC1337" s="128"/>
      <c r="CD1337" s="128"/>
      <c r="CE1337" s="128"/>
      <c r="CF1337" s="128"/>
      <c r="CG1337" s="128"/>
      <c r="CH1337" s="128"/>
      <c r="CI1337" s="128"/>
      <c r="CK1337" s="116"/>
      <c r="EF1337" s="135"/>
      <c r="EG1337" s="135"/>
      <c r="EH1337" s="135"/>
      <c r="EI1337" s="135"/>
      <c r="EJ1337" s="135"/>
      <c r="EL1337" s="135"/>
      <c r="EM1337" s="135"/>
      <c r="EN1337" s="135"/>
      <c r="EO1337" s="135"/>
      <c r="EP1337" s="135"/>
    </row>
    <row r="1338" spans="3:148" ht="14.25" customHeight="1" x14ac:dyDescent="0.35">
      <c r="C1338" s="128"/>
      <c r="D1338" s="128"/>
      <c r="E1338" s="128"/>
      <c r="F1338" s="128"/>
      <c r="G1338" s="128"/>
      <c r="H1338" s="128"/>
      <c r="I1338" s="128"/>
      <c r="J1338" s="128"/>
      <c r="K1338" s="128"/>
      <c r="L1338" s="128"/>
      <c r="M1338" s="128"/>
      <c r="N1338" s="128"/>
      <c r="O1338" s="128"/>
      <c r="P1338" s="128"/>
      <c r="Q1338" s="128"/>
      <c r="R1338" s="128"/>
      <c r="S1338" s="128"/>
      <c r="T1338" s="128"/>
      <c r="U1338" s="128"/>
      <c r="V1338" s="128"/>
      <c r="W1338" s="128"/>
      <c r="X1338" s="128"/>
      <c r="Y1338" s="128"/>
      <c r="Z1338" s="128"/>
      <c r="AA1338" s="128"/>
      <c r="AB1338" s="128"/>
      <c r="AC1338" s="128"/>
      <c r="AD1338" s="128"/>
      <c r="AE1338" s="128"/>
      <c r="AF1338" s="128"/>
      <c r="AG1338" s="128"/>
      <c r="AH1338" s="128"/>
      <c r="AI1338" s="128"/>
      <c r="AJ1338" s="128"/>
      <c r="AK1338" s="128"/>
      <c r="AL1338" s="128"/>
      <c r="AM1338" s="128"/>
      <c r="AN1338" s="128"/>
      <c r="AO1338" s="128"/>
      <c r="AP1338" s="128"/>
      <c r="AQ1338" s="128"/>
      <c r="AR1338" s="128"/>
      <c r="AS1338" s="128"/>
      <c r="AT1338" s="128"/>
      <c r="AU1338" s="128"/>
      <c r="AV1338" s="128"/>
      <c r="AW1338" s="128"/>
      <c r="AX1338" s="128"/>
      <c r="AY1338" s="128"/>
      <c r="AZ1338" s="128"/>
      <c r="BA1338" s="128"/>
      <c r="BB1338" s="128"/>
      <c r="BC1338" s="128"/>
      <c r="BD1338" s="128"/>
      <c r="BE1338" s="128"/>
      <c r="BF1338" s="128"/>
      <c r="BG1338" s="128"/>
      <c r="BH1338" s="128"/>
      <c r="BI1338" s="128"/>
      <c r="BJ1338" s="128"/>
      <c r="BK1338" s="128"/>
      <c r="BL1338" s="128"/>
      <c r="BM1338" s="128"/>
      <c r="BN1338" s="128"/>
      <c r="BO1338" s="128"/>
      <c r="BP1338" s="128"/>
      <c r="BQ1338" s="128"/>
      <c r="BR1338" s="128"/>
      <c r="BS1338" s="128"/>
      <c r="BT1338" s="128"/>
      <c r="BU1338" s="128"/>
      <c r="BV1338" s="128"/>
      <c r="BW1338" s="128"/>
      <c r="BX1338" s="128"/>
      <c r="BY1338" s="128"/>
      <c r="BZ1338" s="128"/>
      <c r="CA1338" s="128"/>
      <c r="CB1338" s="128"/>
      <c r="CC1338" s="128"/>
      <c r="CD1338" s="128"/>
      <c r="CE1338" s="128"/>
      <c r="CF1338" s="128"/>
      <c r="CG1338" s="128"/>
      <c r="CH1338" s="128"/>
      <c r="CI1338" s="128"/>
      <c r="CK1338" s="116"/>
      <c r="EF1338" s="135"/>
      <c r="EG1338" s="135"/>
      <c r="EH1338" s="135"/>
      <c r="EI1338" s="135"/>
      <c r="EJ1338" s="135"/>
      <c r="EL1338" s="135"/>
      <c r="EM1338" s="135"/>
      <c r="EN1338" s="135"/>
      <c r="EO1338" s="135"/>
      <c r="EP1338" s="135"/>
    </row>
    <row r="1339" spans="3:148" ht="14.25" customHeight="1" x14ac:dyDescent="0.35">
      <c r="C1339" s="128"/>
      <c r="D1339" s="128"/>
      <c r="E1339" s="128"/>
      <c r="F1339" s="128"/>
      <c r="G1339" s="128"/>
      <c r="H1339" s="128"/>
      <c r="I1339" s="128"/>
      <c r="J1339" s="128"/>
      <c r="K1339" s="128"/>
      <c r="L1339" s="128"/>
      <c r="M1339" s="128"/>
      <c r="N1339" s="128"/>
      <c r="O1339" s="128"/>
      <c r="P1339" s="128"/>
      <c r="Q1339" s="128"/>
      <c r="R1339" s="128"/>
      <c r="S1339" s="128"/>
      <c r="T1339" s="128"/>
      <c r="U1339" s="128"/>
      <c r="V1339" s="128"/>
      <c r="W1339" s="128"/>
      <c r="X1339" s="128"/>
      <c r="Y1339" s="128"/>
      <c r="Z1339" s="128"/>
      <c r="AA1339" s="128"/>
      <c r="AB1339" s="128"/>
      <c r="AC1339" s="128"/>
      <c r="AD1339" s="128"/>
      <c r="AE1339" s="128"/>
      <c r="AF1339" s="128"/>
      <c r="AG1339" s="128"/>
      <c r="AH1339" s="128"/>
      <c r="AI1339" s="128"/>
      <c r="AJ1339" s="128"/>
      <c r="AK1339" s="128"/>
      <c r="AL1339" s="128"/>
      <c r="AM1339" s="128"/>
      <c r="AN1339" s="128"/>
      <c r="AO1339" s="128"/>
      <c r="AP1339" s="128"/>
      <c r="AQ1339" s="128"/>
      <c r="AR1339" s="128"/>
      <c r="AS1339" s="128"/>
      <c r="AT1339" s="128"/>
      <c r="AU1339" s="128"/>
      <c r="AV1339" s="128"/>
      <c r="AW1339" s="128"/>
      <c r="AX1339" s="128"/>
      <c r="AY1339" s="128"/>
      <c r="AZ1339" s="128"/>
      <c r="BA1339" s="128"/>
      <c r="BB1339" s="128"/>
      <c r="BC1339" s="128"/>
      <c r="BD1339" s="128"/>
      <c r="BE1339" s="128"/>
      <c r="BF1339" s="128"/>
      <c r="BG1339" s="128"/>
      <c r="BH1339" s="128"/>
      <c r="BI1339" s="128"/>
      <c r="BJ1339" s="128"/>
      <c r="BK1339" s="128"/>
      <c r="BL1339" s="128"/>
      <c r="BM1339" s="128"/>
      <c r="BN1339" s="128"/>
      <c r="BO1339" s="128"/>
      <c r="BP1339" s="128"/>
      <c r="BQ1339" s="128"/>
      <c r="BR1339" s="128"/>
      <c r="BS1339" s="128"/>
      <c r="BT1339" s="128"/>
      <c r="BU1339" s="128"/>
      <c r="BV1339" s="128"/>
      <c r="BW1339" s="128"/>
      <c r="BX1339" s="128"/>
      <c r="BY1339" s="128"/>
      <c r="BZ1339" s="128"/>
      <c r="CA1339" s="128"/>
      <c r="CB1339" s="128"/>
      <c r="CC1339" s="128"/>
      <c r="CD1339" s="128"/>
      <c r="CE1339" s="128"/>
      <c r="CF1339" s="128"/>
      <c r="CG1339" s="128"/>
      <c r="CH1339" s="128"/>
      <c r="CI1339" s="128"/>
      <c r="CK1339" s="116"/>
      <c r="EF1339" s="135"/>
      <c r="EG1339" s="135"/>
      <c r="EH1339" s="135"/>
      <c r="EI1339" s="135"/>
      <c r="EJ1339" s="135"/>
      <c r="EL1339" s="135"/>
      <c r="EM1339" s="135"/>
      <c r="EN1339" s="135"/>
      <c r="EO1339" s="135"/>
      <c r="EP1339" s="135"/>
    </row>
    <row r="1340" spans="3:148" ht="14.25" customHeight="1" x14ac:dyDescent="0.35">
      <c r="C1340" s="128"/>
      <c r="D1340" s="128"/>
      <c r="E1340" s="128"/>
      <c r="F1340" s="128"/>
      <c r="G1340" s="128"/>
      <c r="H1340" s="128"/>
      <c r="I1340" s="128"/>
      <c r="J1340" s="128"/>
      <c r="K1340" s="128"/>
      <c r="L1340" s="128"/>
      <c r="M1340" s="128"/>
      <c r="N1340" s="128"/>
      <c r="O1340" s="128"/>
      <c r="P1340" s="128"/>
      <c r="Q1340" s="128"/>
      <c r="R1340" s="128"/>
      <c r="S1340" s="128"/>
      <c r="T1340" s="128"/>
      <c r="U1340" s="128"/>
      <c r="V1340" s="128"/>
      <c r="W1340" s="128"/>
      <c r="X1340" s="128"/>
      <c r="Y1340" s="128"/>
      <c r="Z1340" s="128"/>
      <c r="AA1340" s="128"/>
      <c r="AB1340" s="128"/>
      <c r="AC1340" s="128"/>
      <c r="AD1340" s="128"/>
      <c r="AE1340" s="128"/>
      <c r="AF1340" s="128"/>
      <c r="AG1340" s="128"/>
      <c r="AH1340" s="128"/>
      <c r="AI1340" s="128"/>
      <c r="AJ1340" s="128"/>
      <c r="AK1340" s="128"/>
      <c r="AL1340" s="128"/>
      <c r="AM1340" s="128"/>
      <c r="AN1340" s="128"/>
      <c r="AO1340" s="128"/>
      <c r="AP1340" s="128"/>
      <c r="AQ1340" s="128"/>
      <c r="AR1340" s="128"/>
      <c r="AS1340" s="128"/>
      <c r="AT1340" s="128"/>
      <c r="AU1340" s="128"/>
      <c r="AV1340" s="128"/>
      <c r="AW1340" s="128"/>
      <c r="AX1340" s="128"/>
      <c r="AY1340" s="128"/>
      <c r="AZ1340" s="128"/>
      <c r="BA1340" s="128"/>
      <c r="BB1340" s="128"/>
      <c r="BC1340" s="128"/>
      <c r="BD1340" s="128"/>
      <c r="BE1340" s="128"/>
      <c r="BF1340" s="128"/>
      <c r="BG1340" s="128"/>
      <c r="BH1340" s="128"/>
      <c r="BI1340" s="128"/>
      <c r="BJ1340" s="128"/>
      <c r="BK1340" s="128"/>
      <c r="BL1340" s="128"/>
      <c r="BM1340" s="128"/>
      <c r="BN1340" s="128"/>
      <c r="BO1340" s="128"/>
      <c r="BP1340" s="128"/>
      <c r="BQ1340" s="128"/>
      <c r="BR1340" s="128"/>
      <c r="BS1340" s="128"/>
      <c r="BT1340" s="128"/>
      <c r="BU1340" s="128"/>
      <c r="BV1340" s="128"/>
      <c r="BW1340" s="128"/>
      <c r="BX1340" s="128"/>
      <c r="BY1340" s="128"/>
      <c r="BZ1340" s="128"/>
      <c r="CA1340" s="128"/>
      <c r="CB1340" s="128"/>
      <c r="CC1340" s="128"/>
      <c r="CD1340" s="128"/>
      <c r="CE1340" s="128"/>
      <c r="CF1340" s="128"/>
      <c r="CG1340" s="128"/>
      <c r="CH1340" s="128"/>
      <c r="CI1340" s="128"/>
      <c r="CK1340" s="116"/>
      <c r="EF1340" s="135"/>
      <c r="EG1340" s="135"/>
      <c r="EH1340" s="135"/>
      <c r="EI1340" s="135"/>
      <c r="EJ1340" s="135"/>
      <c r="EL1340" s="135"/>
      <c r="EM1340" s="135"/>
      <c r="EN1340" s="135"/>
      <c r="EO1340" s="135"/>
      <c r="EP1340" s="135"/>
    </row>
    <row r="1341" spans="3:148" ht="14.25" customHeight="1" x14ac:dyDescent="0.35">
      <c r="C1341" s="128"/>
      <c r="D1341" s="128"/>
      <c r="E1341" s="128"/>
      <c r="F1341" s="128"/>
      <c r="G1341" s="128"/>
      <c r="H1341" s="128"/>
      <c r="I1341" s="128"/>
      <c r="J1341" s="128"/>
      <c r="K1341" s="128"/>
      <c r="L1341" s="128"/>
      <c r="M1341" s="128"/>
      <c r="N1341" s="128"/>
      <c r="O1341" s="128"/>
      <c r="P1341" s="128"/>
      <c r="Q1341" s="128"/>
      <c r="R1341" s="128"/>
      <c r="S1341" s="128"/>
      <c r="T1341" s="128"/>
      <c r="U1341" s="128"/>
      <c r="V1341" s="128"/>
      <c r="W1341" s="128"/>
      <c r="X1341" s="128"/>
      <c r="Y1341" s="128"/>
      <c r="Z1341" s="128"/>
      <c r="AA1341" s="128"/>
      <c r="AB1341" s="128"/>
      <c r="AC1341" s="128"/>
      <c r="AD1341" s="128"/>
      <c r="AE1341" s="128"/>
      <c r="AF1341" s="128"/>
      <c r="AG1341" s="128"/>
      <c r="AH1341" s="128"/>
      <c r="AI1341" s="128"/>
      <c r="AJ1341" s="128"/>
      <c r="AK1341" s="128"/>
      <c r="AL1341" s="128"/>
      <c r="AM1341" s="128"/>
      <c r="AN1341" s="128"/>
      <c r="AO1341" s="128"/>
      <c r="AP1341" s="128"/>
      <c r="AQ1341" s="128"/>
      <c r="AR1341" s="128"/>
      <c r="AS1341" s="128"/>
      <c r="AT1341" s="128"/>
      <c r="AU1341" s="128"/>
      <c r="AV1341" s="128"/>
      <c r="AW1341" s="128"/>
      <c r="AX1341" s="128"/>
      <c r="AY1341" s="128"/>
      <c r="AZ1341" s="128"/>
      <c r="BA1341" s="128"/>
      <c r="BB1341" s="128"/>
      <c r="BC1341" s="128"/>
      <c r="BD1341" s="128"/>
      <c r="BE1341" s="128"/>
      <c r="BF1341" s="128"/>
      <c r="BG1341" s="128"/>
      <c r="BH1341" s="128"/>
      <c r="BI1341" s="128"/>
      <c r="BJ1341" s="128"/>
      <c r="BK1341" s="128"/>
      <c r="BL1341" s="128"/>
      <c r="BM1341" s="128"/>
      <c r="BN1341" s="128"/>
      <c r="BO1341" s="128"/>
      <c r="BP1341" s="128"/>
      <c r="BQ1341" s="128"/>
      <c r="BR1341" s="128"/>
      <c r="BS1341" s="128"/>
      <c r="BT1341" s="128"/>
      <c r="BU1341" s="128"/>
      <c r="BV1341" s="128"/>
      <c r="BW1341" s="128"/>
      <c r="BX1341" s="128"/>
      <c r="BY1341" s="128"/>
      <c r="BZ1341" s="128"/>
      <c r="CA1341" s="128"/>
      <c r="CB1341" s="128"/>
      <c r="CC1341" s="128"/>
      <c r="CD1341" s="128"/>
      <c r="CE1341" s="128"/>
      <c r="CF1341" s="128"/>
      <c r="CG1341" s="128"/>
      <c r="CH1341" s="128"/>
      <c r="CI1341" s="128"/>
      <c r="CK1341" s="116"/>
      <c r="EF1341" s="135"/>
      <c r="EG1341" s="135"/>
      <c r="EH1341" s="135"/>
      <c r="EI1341" s="135"/>
      <c r="EJ1341" s="135"/>
      <c r="EL1341" s="135"/>
      <c r="EM1341" s="135"/>
      <c r="EN1341" s="135"/>
      <c r="EO1341" s="135"/>
      <c r="EP1341" s="135"/>
    </row>
    <row r="1342" spans="3:148" ht="14.25" customHeight="1" x14ac:dyDescent="0.35">
      <c r="C1342" s="128"/>
      <c r="D1342" s="128"/>
      <c r="E1342" s="128"/>
      <c r="F1342" s="128"/>
      <c r="G1342" s="128"/>
      <c r="H1342" s="128"/>
      <c r="I1342" s="128"/>
      <c r="J1342" s="128"/>
      <c r="K1342" s="128"/>
      <c r="L1342" s="128"/>
      <c r="M1342" s="128"/>
      <c r="N1342" s="128"/>
      <c r="O1342" s="128"/>
      <c r="P1342" s="128"/>
      <c r="Q1342" s="128"/>
      <c r="R1342" s="128"/>
      <c r="S1342" s="128"/>
      <c r="T1342" s="128"/>
      <c r="U1342" s="128"/>
      <c r="V1342" s="128"/>
      <c r="W1342" s="128"/>
      <c r="X1342" s="128"/>
      <c r="Y1342" s="128"/>
      <c r="Z1342" s="128"/>
      <c r="AA1342" s="128"/>
      <c r="AB1342" s="128"/>
      <c r="AC1342" s="128"/>
      <c r="AD1342" s="128"/>
      <c r="AE1342" s="128"/>
      <c r="AF1342" s="128"/>
      <c r="AG1342" s="128"/>
      <c r="AH1342" s="128"/>
      <c r="AI1342" s="128"/>
      <c r="AJ1342" s="128"/>
      <c r="AK1342" s="128"/>
      <c r="AL1342" s="128"/>
      <c r="AM1342" s="128"/>
      <c r="AN1342" s="128"/>
      <c r="AO1342" s="128"/>
      <c r="AP1342" s="128"/>
      <c r="AQ1342" s="128"/>
      <c r="AR1342" s="128"/>
      <c r="AS1342" s="128"/>
      <c r="AT1342" s="128"/>
      <c r="AU1342" s="128"/>
      <c r="AV1342" s="128"/>
      <c r="AW1342" s="128"/>
      <c r="AX1342" s="128"/>
      <c r="AY1342" s="128"/>
      <c r="AZ1342" s="128"/>
      <c r="BA1342" s="128"/>
      <c r="BB1342" s="128"/>
      <c r="BC1342" s="128"/>
      <c r="BD1342" s="128"/>
      <c r="BE1342" s="128"/>
      <c r="BF1342" s="128"/>
      <c r="BG1342" s="128"/>
      <c r="BH1342" s="128"/>
      <c r="BI1342" s="128"/>
      <c r="BJ1342" s="128"/>
      <c r="BK1342" s="128"/>
      <c r="BL1342" s="128"/>
      <c r="BM1342" s="128"/>
      <c r="BN1342" s="128"/>
      <c r="BO1342" s="128"/>
      <c r="BP1342" s="128"/>
      <c r="BQ1342" s="128"/>
      <c r="BR1342" s="128"/>
      <c r="BS1342" s="128"/>
      <c r="BT1342" s="128"/>
      <c r="BU1342" s="128"/>
      <c r="BV1342" s="128"/>
      <c r="BW1342" s="128"/>
      <c r="BX1342" s="128"/>
      <c r="BY1342" s="128"/>
      <c r="BZ1342" s="128"/>
      <c r="CA1342" s="128"/>
      <c r="CB1342" s="128"/>
      <c r="CC1342" s="128"/>
      <c r="CD1342" s="128"/>
      <c r="CE1342" s="128"/>
      <c r="CF1342" s="128"/>
      <c r="CG1342" s="128"/>
      <c r="CH1342" s="128"/>
      <c r="CI1342" s="128"/>
      <c r="CK1342" s="116"/>
      <c r="EF1342" s="135"/>
      <c r="EG1342" s="135"/>
      <c r="EH1342" s="135"/>
      <c r="EI1342" s="135"/>
      <c r="EJ1342" s="135"/>
      <c r="EL1342" s="135"/>
      <c r="EM1342" s="135"/>
      <c r="EN1342" s="135"/>
      <c r="EO1342" s="135"/>
      <c r="EP1342" s="135"/>
    </row>
    <row r="1343" spans="3:148" ht="14.25" customHeight="1" x14ac:dyDescent="0.35">
      <c r="C1343" s="128"/>
      <c r="D1343" s="128"/>
      <c r="E1343" s="128"/>
      <c r="F1343" s="128"/>
      <c r="G1343" s="128"/>
      <c r="H1343" s="128"/>
      <c r="I1343" s="128"/>
      <c r="J1343" s="128"/>
      <c r="K1343" s="128"/>
      <c r="L1343" s="128"/>
      <c r="M1343" s="128"/>
      <c r="N1343" s="128"/>
      <c r="O1343" s="128"/>
      <c r="P1343" s="128"/>
      <c r="Q1343" s="128"/>
      <c r="R1343" s="128"/>
      <c r="S1343" s="128"/>
      <c r="T1343" s="128"/>
      <c r="U1343" s="128"/>
      <c r="V1343" s="128"/>
      <c r="W1343" s="128"/>
      <c r="X1343" s="128"/>
      <c r="Y1343" s="128"/>
      <c r="Z1343" s="128"/>
      <c r="AA1343" s="128"/>
      <c r="AB1343" s="128"/>
      <c r="AC1343" s="128"/>
      <c r="AD1343" s="128"/>
      <c r="AE1343" s="128"/>
      <c r="AF1343" s="128"/>
      <c r="AG1343" s="128"/>
      <c r="AH1343" s="128"/>
      <c r="AI1343" s="128"/>
      <c r="AJ1343" s="128"/>
      <c r="AK1343" s="128"/>
      <c r="AL1343" s="128"/>
      <c r="AM1343" s="128"/>
      <c r="AN1343" s="128"/>
      <c r="AO1343" s="128"/>
      <c r="AP1343" s="128"/>
      <c r="AQ1343" s="128"/>
      <c r="AR1343" s="128"/>
      <c r="AS1343" s="128"/>
      <c r="AT1343" s="128"/>
      <c r="AU1343" s="128"/>
      <c r="AV1343" s="128"/>
      <c r="AW1343" s="128"/>
      <c r="AX1343" s="128"/>
      <c r="AY1343" s="128"/>
      <c r="AZ1343" s="128"/>
      <c r="BA1343" s="128"/>
      <c r="BB1343" s="128"/>
      <c r="BC1343" s="128"/>
      <c r="BD1343" s="128"/>
      <c r="BE1343" s="128"/>
      <c r="BF1343" s="128"/>
      <c r="BG1343" s="128"/>
      <c r="BH1343" s="128"/>
      <c r="BI1343" s="128"/>
      <c r="BJ1343" s="128"/>
      <c r="BK1343" s="128"/>
      <c r="BL1343" s="128"/>
      <c r="BM1343" s="128"/>
      <c r="BN1343" s="128"/>
      <c r="BO1343" s="128"/>
      <c r="BP1343" s="128"/>
      <c r="BQ1343" s="128"/>
      <c r="BR1343" s="128"/>
      <c r="BS1343" s="128"/>
      <c r="BT1343" s="128"/>
      <c r="BU1343" s="128"/>
      <c r="BV1343" s="128"/>
      <c r="BW1343" s="128"/>
      <c r="BX1343" s="128"/>
      <c r="BY1343" s="128"/>
      <c r="BZ1343" s="128"/>
      <c r="CA1343" s="128"/>
      <c r="CB1343" s="128"/>
      <c r="CC1343" s="128"/>
      <c r="CD1343" s="128"/>
      <c r="CE1343" s="128"/>
      <c r="CF1343" s="128"/>
      <c r="CG1343" s="128"/>
      <c r="CH1343" s="128"/>
      <c r="CI1343" s="128"/>
      <c r="CK1343" s="116"/>
      <c r="EF1343" s="135"/>
      <c r="EG1343" s="135"/>
      <c r="EH1343" s="135"/>
      <c r="EI1343" s="135"/>
      <c r="EJ1343" s="135"/>
      <c r="EL1343" s="135"/>
      <c r="EM1343" s="135"/>
      <c r="EN1343" s="135"/>
      <c r="EO1343" s="135"/>
      <c r="EP1343" s="135"/>
    </row>
    <row r="1344" spans="3:148" ht="14.25" customHeight="1" x14ac:dyDescent="0.35">
      <c r="C1344" s="128"/>
      <c r="D1344" s="128"/>
      <c r="E1344" s="128"/>
      <c r="F1344" s="128"/>
      <c r="G1344" s="128"/>
      <c r="H1344" s="128"/>
      <c r="I1344" s="128"/>
      <c r="J1344" s="128"/>
      <c r="K1344" s="128"/>
      <c r="L1344" s="128"/>
      <c r="M1344" s="128"/>
      <c r="N1344" s="128"/>
      <c r="O1344" s="128"/>
      <c r="P1344" s="128"/>
      <c r="Q1344" s="128"/>
      <c r="R1344" s="128"/>
      <c r="S1344" s="128"/>
      <c r="T1344" s="128"/>
      <c r="U1344" s="128"/>
      <c r="V1344" s="128"/>
      <c r="W1344" s="128"/>
      <c r="X1344" s="128"/>
      <c r="Y1344" s="128"/>
      <c r="Z1344" s="128"/>
      <c r="AA1344" s="128"/>
      <c r="AB1344" s="128"/>
      <c r="AC1344" s="128"/>
      <c r="AD1344" s="128"/>
      <c r="AE1344" s="128"/>
      <c r="AF1344" s="128"/>
      <c r="AG1344" s="128"/>
      <c r="AH1344" s="128"/>
      <c r="AI1344" s="128"/>
      <c r="AJ1344" s="128"/>
      <c r="AK1344" s="128"/>
      <c r="AL1344" s="128"/>
      <c r="AM1344" s="128"/>
      <c r="AN1344" s="128"/>
      <c r="AO1344" s="128"/>
      <c r="AP1344" s="128"/>
      <c r="AQ1344" s="128"/>
      <c r="AR1344" s="128"/>
      <c r="AS1344" s="128"/>
      <c r="AT1344" s="128"/>
      <c r="AU1344" s="128"/>
      <c r="AV1344" s="128"/>
      <c r="AW1344" s="128"/>
      <c r="AX1344" s="128"/>
      <c r="AY1344" s="128"/>
      <c r="AZ1344" s="128"/>
      <c r="BA1344" s="128"/>
      <c r="BB1344" s="128"/>
      <c r="BC1344" s="128"/>
      <c r="BD1344" s="128"/>
      <c r="BE1344" s="128"/>
      <c r="BF1344" s="128"/>
      <c r="BG1344" s="128"/>
      <c r="BH1344" s="128"/>
      <c r="BI1344" s="128"/>
      <c r="BJ1344" s="128"/>
      <c r="BK1344" s="128"/>
      <c r="BL1344" s="128"/>
      <c r="BM1344" s="128"/>
      <c r="BN1344" s="128"/>
      <c r="BO1344" s="128"/>
      <c r="BP1344" s="128"/>
      <c r="BQ1344" s="128"/>
      <c r="BR1344" s="128"/>
      <c r="BS1344" s="128"/>
      <c r="BT1344" s="128"/>
      <c r="BU1344" s="128"/>
      <c r="BV1344" s="128"/>
      <c r="BW1344" s="128"/>
      <c r="BX1344" s="128"/>
      <c r="BY1344" s="128"/>
      <c r="BZ1344" s="128"/>
      <c r="CA1344" s="128"/>
      <c r="CB1344" s="128"/>
      <c r="CC1344" s="128"/>
      <c r="CD1344" s="128"/>
      <c r="CE1344" s="128"/>
      <c r="CF1344" s="128"/>
      <c r="CG1344" s="128"/>
      <c r="CH1344" s="128"/>
      <c r="CI1344" s="128"/>
      <c r="CK1344" s="116"/>
      <c r="EF1344" s="135"/>
      <c r="EG1344" s="135"/>
      <c r="EH1344" s="135"/>
      <c r="EI1344" s="135"/>
      <c r="EJ1344" s="135"/>
      <c r="EL1344" s="135"/>
      <c r="EM1344" s="135"/>
      <c r="EN1344" s="135"/>
      <c r="EO1344" s="135"/>
      <c r="EP1344" s="135"/>
    </row>
    <row r="1345" spans="3:146" ht="14.25" customHeight="1" x14ac:dyDescent="0.35">
      <c r="C1345" s="128"/>
      <c r="D1345" s="128"/>
      <c r="E1345" s="128"/>
      <c r="F1345" s="128"/>
      <c r="G1345" s="128"/>
      <c r="H1345" s="128"/>
      <c r="I1345" s="128"/>
      <c r="J1345" s="128"/>
      <c r="K1345" s="128"/>
      <c r="L1345" s="128"/>
      <c r="M1345" s="128"/>
      <c r="N1345" s="128"/>
      <c r="O1345" s="128"/>
      <c r="P1345" s="128"/>
      <c r="Q1345" s="128"/>
      <c r="R1345" s="128"/>
      <c r="S1345" s="128"/>
      <c r="T1345" s="128"/>
      <c r="U1345" s="128"/>
      <c r="V1345" s="128"/>
      <c r="W1345" s="128"/>
      <c r="X1345" s="128"/>
      <c r="Y1345" s="128"/>
      <c r="Z1345" s="128"/>
      <c r="AA1345" s="128"/>
      <c r="AB1345" s="128"/>
      <c r="AC1345" s="128"/>
      <c r="AD1345" s="128"/>
      <c r="AE1345" s="128"/>
      <c r="AF1345" s="128"/>
      <c r="AG1345" s="128"/>
      <c r="AH1345" s="128"/>
      <c r="AI1345" s="128"/>
      <c r="AJ1345" s="128"/>
      <c r="AK1345" s="128"/>
      <c r="AL1345" s="128"/>
      <c r="AM1345" s="128"/>
      <c r="AN1345" s="128"/>
      <c r="AO1345" s="128"/>
      <c r="AP1345" s="128"/>
      <c r="AQ1345" s="128"/>
      <c r="AR1345" s="128"/>
      <c r="AS1345" s="128"/>
      <c r="AT1345" s="128"/>
      <c r="AU1345" s="128"/>
      <c r="AV1345" s="128"/>
      <c r="AW1345" s="128"/>
      <c r="AX1345" s="128"/>
      <c r="AY1345" s="128"/>
      <c r="AZ1345" s="128"/>
      <c r="BA1345" s="128"/>
      <c r="BB1345" s="128"/>
      <c r="BC1345" s="128"/>
      <c r="BD1345" s="128"/>
      <c r="BE1345" s="128"/>
      <c r="BF1345" s="128"/>
      <c r="BG1345" s="128"/>
      <c r="BH1345" s="128"/>
      <c r="BI1345" s="128"/>
      <c r="BJ1345" s="128"/>
      <c r="BK1345" s="128"/>
      <c r="BL1345" s="128"/>
      <c r="BM1345" s="128"/>
      <c r="BN1345" s="128"/>
      <c r="BO1345" s="128"/>
      <c r="BP1345" s="128"/>
      <c r="BQ1345" s="128"/>
      <c r="BR1345" s="128"/>
      <c r="BS1345" s="128"/>
      <c r="BT1345" s="128"/>
      <c r="BU1345" s="128"/>
      <c r="BV1345" s="128"/>
      <c r="BW1345" s="128"/>
      <c r="BX1345" s="128"/>
      <c r="BY1345" s="128"/>
      <c r="BZ1345" s="128"/>
      <c r="CA1345" s="128"/>
      <c r="CB1345" s="128"/>
      <c r="CC1345" s="128"/>
      <c r="CD1345" s="128"/>
      <c r="CE1345" s="128"/>
      <c r="CF1345" s="128"/>
      <c r="CG1345" s="128"/>
      <c r="CH1345" s="128"/>
      <c r="CI1345" s="128"/>
      <c r="CK1345" s="116"/>
      <c r="EF1345" s="135"/>
      <c r="EG1345" s="135"/>
      <c r="EH1345" s="135"/>
      <c r="EI1345" s="135"/>
      <c r="EJ1345" s="135"/>
      <c r="EL1345" s="135"/>
      <c r="EM1345" s="135"/>
      <c r="EN1345" s="135"/>
      <c r="EO1345" s="135"/>
      <c r="EP1345" s="135"/>
    </row>
    <row r="1346" spans="3:146" ht="14.25" customHeight="1" x14ac:dyDescent="0.35">
      <c r="C1346" s="128"/>
      <c r="D1346" s="128"/>
      <c r="E1346" s="128"/>
      <c r="F1346" s="128"/>
      <c r="G1346" s="128"/>
      <c r="H1346" s="128"/>
      <c r="I1346" s="128"/>
      <c r="J1346" s="128"/>
      <c r="K1346" s="128"/>
      <c r="L1346" s="128"/>
      <c r="M1346" s="128"/>
      <c r="N1346" s="128"/>
      <c r="O1346" s="128"/>
      <c r="P1346" s="128"/>
      <c r="Q1346" s="128"/>
      <c r="R1346" s="128"/>
      <c r="S1346" s="128"/>
      <c r="T1346" s="128"/>
      <c r="U1346" s="128"/>
      <c r="V1346" s="128"/>
      <c r="W1346" s="128"/>
      <c r="X1346" s="128"/>
      <c r="Y1346" s="128"/>
      <c r="Z1346" s="128"/>
      <c r="AA1346" s="128"/>
      <c r="AB1346" s="128"/>
      <c r="AC1346" s="128"/>
      <c r="AD1346" s="128"/>
      <c r="AE1346" s="128"/>
      <c r="AF1346" s="128"/>
      <c r="AG1346" s="128"/>
      <c r="AH1346" s="128"/>
      <c r="AI1346" s="128"/>
      <c r="AJ1346" s="128"/>
      <c r="AK1346" s="128"/>
      <c r="AL1346" s="128"/>
      <c r="AM1346" s="128"/>
      <c r="AN1346" s="128"/>
      <c r="AO1346" s="128"/>
      <c r="AP1346" s="128"/>
      <c r="AQ1346" s="128"/>
      <c r="AR1346" s="128"/>
      <c r="AS1346" s="128"/>
      <c r="AT1346" s="128"/>
      <c r="AU1346" s="128"/>
      <c r="AV1346" s="128"/>
      <c r="AW1346" s="128"/>
      <c r="AX1346" s="128"/>
      <c r="AY1346" s="128"/>
      <c r="AZ1346" s="128"/>
      <c r="BA1346" s="128"/>
      <c r="BB1346" s="128"/>
      <c r="BC1346" s="128"/>
      <c r="BD1346" s="128"/>
      <c r="BE1346" s="128"/>
      <c r="BF1346" s="128"/>
      <c r="BG1346" s="128"/>
      <c r="BH1346" s="128"/>
      <c r="BI1346" s="128"/>
      <c r="BJ1346" s="128"/>
      <c r="BK1346" s="128"/>
      <c r="BL1346" s="128"/>
      <c r="BM1346" s="128"/>
      <c r="BN1346" s="128"/>
      <c r="BO1346" s="128"/>
      <c r="BP1346" s="128"/>
      <c r="BQ1346" s="128"/>
      <c r="BR1346" s="128"/>
      <c r="BS1346" s="128"/>
      <c r="BT1346" s="128"/>
      <c r="BU1346" s="128"/>
      <c r="BV1346" s="128"/>
      <c r="BW1346" s="128"/>
      <c r="BX1346" s="128"/>
      <c r="BY1346" s="128"/>
      <c r="BZ1346" s="128"/>
      <c r="CA1346" s="128"/>
      <c r="CB1346" s="128"/>
      <c r="CC1346" s="128"/>
      <c r="CD1346" s="128"/>
      <c r="CE1346" s="128"/>
      <c r="CF1346" s="128"/>
      <c r="CG1346" s="128"/>
      <c r="CH1346" s="128"/>
      <c r="CI1346" s="128"/>
      <c r="CK1346" s="116"/>
      <c r="EF1346" s="135"/>
      <c r="EG1346" s="135"/>
      <c r="EH1346" s="135"/>
      <c r="EI1346" s="135"/>
      <c r="EJ1346" s="135"/>
      <c r="EL1346" s="135"/>
      <c r="EM1346" s="135"/>
      <c r="EN1346" s="135"/>
      <c r="EO1346" s="135"/>
      <c r="EP1346" s="135"/>
    </row>
    <row r="1347" spans="3:146" ht="14.25" customHeight="1" x14ac:dyDescent="0.35">
      <c r="C1347" s="128"/>
      <c r="D1347" s="128"/>
      <c r="E1347" s="128"/>
      <c r="F1347" s="128"/>
      <c r="G1347" s="128"/>
      <c r="H1347" s="128"/>
      <c r="I1347" s="128"/>
      <c r="J1347" s="128"/>
      <c r="K1347" s="128"/>
      <c r="L1347" s="128"/>
      <c r="M1347" s="128"/>
      <c r="N1347" s="128"/>
      <c r="O1347" s="128"/>
      <c r="P1347" s="128"/>
      <c r="Q1347" s="128"/>
      <c r="R1347" s="128"/>
      <c r="S1347" s="128"/>
      <c r="T1347" s="128"/>
      <c r="U1347" s="128"/>
      <c r="V1347" s="128"/>
      <c r="W1347" s="128"/>
      <c r="X1347" s="128"/>
      <c r="Y1347" s="128"/>
      <c r="Z1347" s="128"/>
      <c r="AA1347" s="128"/>
      <c r="AB1347" s="128"/>
      <c r="AC1347" s="128"/>
      <c r="AD1347" s="128"/>
      <c r="AE1347" s="128"/>
      <c r="AF1347" s="128"/>
      <c r="AG1347" s="128"/>
      <c r="AH1347" s="128"/>
      <c r="AI1347" s="128"/>
      <c r="AJ1347" s="128"/>
      <c r="AK1347" s="128"/>
      <c r="AL1347" s="128"/>
      <c r="AM1347" s="128"/>
      <c r="AN1347" s="128"/>
      <c r="AO1347" s="128"/>
      <c r="AP1347" s="128"/>
      <c r="AQ1347" s="128"/>
      <c r="AR1347" s="128"/>
      <c r="AS1347" s="128"/>
      <c r="AT1347" s="128"/>
      <c r="AU1347" s="128"/>
      <c r="AV1347" s="128"/>
      <c r="AW1347" s="128"/>
      <c r="AX1347" s="128"/>
      <c r="AY1347" s="128"/>
      <c r="AZ1347" s="128"/>
      <c r="BA1347" s="128"/>
      <c r="BB1347" s="128"/>
      <c r="BC1347" s="128"/>
      <c r="BD1347" s="128"/>
      <c r="BE1347" s="128"/>
      <c r="BF1347" s="128"/>
      <c r="BG1347" s="128"/>
      <c r="BH1347" s="128"/>
      <c r="BI1347" s="128"/>
      <c r="BJ1347" s="128"/>
      <c r="BK1347" s="128"/>
      <c r="BL1347" s="128"/>
      <c r="BM1347" s="128"/>
      <c r="BN1347" s="128"/>
      <c r="BO1347" s="128"/>
      <c r="BP1347" s="128"/>
      <c r="BQ1347" s="128"/>
      <c r="BR1347" s="128"/>
      <c r="BS1347" s="128"/>
      <c r="BT1347" s="128"/>
      <c r="BU1347" s="128"/>
      <c r="BV1347" s="128"/>
      <c r="BW1347" s="128"/>
      <c r="BX1347" s="128"/>
      <c r="BY1347" s="128"/>
      <c r="BZ1347" s="128"/>
      <c r="CA1347" s="128"/>
      <c r="CB1347" s="128"/>
      <c r="CC1347" s="128"/>
      <c r="CD1347" s="128"/>
      <c r="CE1347" s="128"/>
      <c r="CF1347" s="128"/>
      <c r="CG1347" s="128"/>
      <c r="CH1347" s="128"/>
      <c r="CI1347" s="128"/>
      <c r="CK1347" s="116"/>
      <c r="EF1347" s="135"/>
      <c r="EG1347" s="135"/>
      <c r="EH1347" s="135"/>
      <c r="EI1347" s="135"/>
      <c r="EJ1347" s="135"/>
      <c r="EL1347" s="135"/>
      <c r="EM1347" s="135"/>
      <c r="EN1347" s="135"/>
      <c r="EO1347" s="135"/>
      <c r="EP1347" s="135"/>
    </row>
    <row r="1348" spans="3:146" ht="14.25" customHeight="1" x14ac:dyDescent="0.35">
      <c r="C1348" s="128"/>
      <c r="D1348" s="128"/>
      <c r="E1348" s="128"/>
      <c r="F1348" s="128"/>
      <c r="G1348" s="128"/>
      <c r="H1348" s="128"/>
      <c r="I1348" s="128"/>
      <c r="J1348" s="128"/>
      <c r="K1348" s="128"/>
      <c r="L1348" s="128"/>
      <c r="M1348" s="128"/>
      <c r="N1348" s="128"/>
      <c r="O1348" s="128"/>
      <c r="P1348" s="128"/>
      <c r="Q1348" s="128"/>
      <c r="R1348" s="128"/>
      <c r="S1348" s="128"/>
      <c r="T1348" s="128"/>
      <c r="U1348" s="128"/>
      <c r="V1348" s="128"/>
      <c r="W1348" s="128"/>
      <c r="X1348" s="128"/>
      <c r="Y1348" s="128"/>
      <c r="Z1348" s="128"/>
      <c r="AA1348" s="128"/>
      <c r="AB1348" s="128"/>
      <c r="AC1348" s="128"/>
      <c r="AD1348" s="128"/>
      <c r="AE1348" s="128"/>
      <c r="AF1348" s="128"/>
      <c r="AG1348" s="128"/>
      <c r="AH1348" s="128"/>
      <c r="AI1348" s="128"/>
      <c r="AJ1348" s="128"/>
      <c r="AK1348" s="128"/>
      <c r="AL1348" s="128"/>
      <c r="AM1348" s="128"/>
      <c r="AN1348" s="128"/>
      <c r="AO1348" s="128"/>
      <c r="AP1348" s="128"/>
      <c r="AQ1348" s="128"/>
      <c r="AR1348" s="128"/>
      <c r="AS1348" s="128"/>
      <c r="AT1348" s="128"/>
      <c r="AU1348" s="128"/>
      <c r="AV1348" s="128"/>
      <c r="AW1348" s="128"/>
      <c r="AX1348" s="128"/>
      <c r="AY1348" s="128"/>
      <c r="AZ1348" s="128"/>
      <c r="BA1348" s="128"/>
      <c r="BB1348" s="128"/>
      <c r="BC1348" s="128"/>
      <c r="BD1348" s="128"/>
      <c r="BE1348" s="128"/>
      <c r="BF1348" s="128"/>
      <c r="BG1348" s="128"/>
      <c r="BH1348" s="128"/>
      <c r="BI1348" s="128"/>
      <c r="BJ1348" s="128"/>
      <c r="BK1348" s="128"/>
      <c r="BL1348" s="128"/>
      <c r="BM1348" s="128"/>
      <c r="BN1348" s="128"/>
      <c r="BO1348" s="128"/>
      <c r="BP1348" s="128"/>
      <c r="BQ1348" s="128"/>
      <c r="BR1348" s="128"/>
      <c r="BS1348" s="128"/>
      <c r="BT1348" s="128"/>
      <c r="BU1348" s="128"/>
      <c r="BV1348" s="128"/>
      <c r="BW1348" s="128"/>
      <c r="BX1348" s="128"/>
      <c r="BY1348" s="128"/>
      <c r="BZ1348" s="128"/>
      <c r="CA1348" s="128"/>
      <c r="CB1348" s="128"/>
      <c r="CC1348" s="128"/>
      <c r="CD1348" s="128"/>
      <c r="CE1348" s="128"/>
      <c r="CF1348" s="128"/>
      <c r="CG1348" s="128"/>
      <c r="CH1348" s="128"/>
      <c r="CI1348" s="128"/>
      <c r="CK1348" s="116"/>
      <c r="EF1348" s="135"/>
      <c r="EG1348" s="135"/>
      <c r="EH1348" s="135"/>
      <c r="EI1348" s="135"/>
      <c r="EJ1348" s="135"/>
      <c r="EL1348" s="135"/>
      <c r="EM1348" s="135"/>
      <c r="EN1348" s="135"/>
      <c r="EO1348" s="135"/>
      <c r="EP1348" s="135"/>
    </row>
    <row r="1349" spans="3:146" ht="14.25" customHeight="1" x14ac:dyDescent="0.35">
      <c r="C1349" s="128"/>
      <c r="D1349" s="128"/>
      <c r="E1349" s="128"/>
      <c r="F1349" s="128"/>
      <c r="G1349" s="128"/>
      <c r="H1349" s="128"/>
      <c r="I1349" s="128"/>
      <c r="J1349" s="128"/>
      <c r="K1349" s="128"/>
      <c r="L1349" s="128"/>
      <c r="M1349" s="128"/>
      <c r="N1349" s="128"/>
      <c r="O1349" s="128"/>
      <c r="P1349" s="128"/>
      <c r="Q1349" s="128"/>
      <c r="R1349" s="128"/>
      <c r="S1349" s="128"/>
      <c r="T1349" s="128"/>
      <c r="U1349" s="128"/>
      <c r="V1349" s="128"/>
      <c r="W1349" s="128"/>
      <c r="X1349" s="128"/>
      <c r="Y1349" s="128"/>
      <c r="Z1349" s="128"/>
      <c r="AA1349" s="128"/>
      <c r="AB1349" s="128"/>
      <c r="AC1349" s="128"/>
      <c r="AD1349" s="128"/>
      <c r="AE1349" s="128"/>
      <c r="AF1349" s="128"/>
      <c r="AG1349" s="128"/>
      <c r="AH1349" s="128"/>
      <c r="AI1349" s="128"/>
      <c r="AJ1349" s="128"/>
      <c r="AK1349" s="128"/>
      <c r="AL1349" s="128"/>
      <c r="AM1349" s="128"/>
      <c r="AN1349" s="128"/>
      <c r="AO1349" s="128"/>
      <c r="AP1349" s="128"/>
      <c r="AQ1349" s="128"/>
      <c r="AR1349" s="128"/>
      <c r="AS1349" s="128"/>
      <c r="AT1349" s="128"/>
      <c r="AU1349" s="128"/>
      <c r="AV1349" s="128"/>
      <c r="AW1349" s="128"/>
      <c r="AX1349" s="128"/>
      <c r="AY1349" s="128"/>
      <c r="AZ1349" s="128"/>
      <c r="BA1349" s="128"/>
      <c r="BB1349" s="128"/>
      <c r="BC1349" s="128"/>
      <c r="BD1349" s="128"/>
      <c r="BE1349" s="128"/>
      <c r="BF1349" s="128"/>
      <c r="BG1349" s="128"/>
      <c r="BH1349" s="128"/>
      <c r="BI1349" s="128"/>
      <c r="BJ1349" s="128"/>
      <c r="BK1349" s="128"/>
      <c r="BL1349" s="128"/>
      <c r="BM1349" s="128"/>
      <c r="BN1349" s="128"/>
      <c r="BO1349" s="128"/>
      <c r="BP1349" s="128"/>
      <c r="BQ1349" s="128"/>
      <c r="BR1349" s="128"/>
      <c r="BS1349" s="128"/>
      <c r="BT1349" s="128"/>
      <c r="BU1349" s="128"/>
      <c r="BV1349" s="128"/>
      <c r="BW1349" s="128"/>
      <c r="BX1349" s="128"/>
      <c r="BY1349" s="128"/>
      <c r="BZ1349" s="128"/>
      <c r="CA1349" s="128"/>
      <c r="CB1349" s="128"/>
      <c r="CC1349" s="128"/>
      <c r="CD1349" s="128"/>
      <c r="CE1349" s="128"/>
      <c r="CF1349" s="128"/>
      <c r="CG1349" s="128"/>
      <c r="CH1349" s="128"/>
      <c r="CI1349" s="128"/>
      <c r="CK1349" s="116"/>
      <c r="EF1349" s="135"/>
      <c r="EG1349" s="135"/>
      <c r="EH1349" s="135"/>
      <c r="EI1349" s="135"/>
      <c r="EJ1349" s="135"/>
      <c r="EL1349" s="135"/>
      <c r="EM1349" s="135"/>
      <c r="EN1349" s="135"/>
      <c r="EO1349" s="135"/>
      <c r="EP1349" s="135"/>
    </row>
    <row r="1350" spans="3:146" ht="14.25" customHeight="1" x14ac:dyDescent="0.35">
      <c r="C1350" s="128"/>
      <c r="D1350" s="128"/>
      <c r="E1350" s="128"/>
      <c r="F1350" s="128"/>
      <c r="G1350" s="128"/>
      <c r="H1350" s="128"/>
      <c r="I1350" s="128"/>
      <c r="J1350" s="128"/>
      <c r="K1350" s="128"/>
      <c r="L1350" s="128"/>
      <c r="M1350" s="128"/>
      <c r="N1350" s="128"/>
      <c r="O1350" s="128"/>
      <c r="P1350" s="128"/>
      <c r="Q1350" s="128"/>
      <c r="R1350" s="128"/>
      <c r="S1350" s="128"/>
      <c r="T1350" s="128"/>
      <c r="U1350" s="128"/>
      <c r="V1350" s="128"/>
      <c r="W1350" s="128"/>
      <c r="X1350" s="128"/>
      <c r="Y1350" s="128"/>
      <c r="Z1350" s="128"/>
      <c r="AA1350" s="128"/>
      <c r="AB1350" s="128"/>
      <c r="AC1350" s="128"/>
      <c r="AD1350" s="128"/>
      <c r="AE1350" s="128"/>
      <c r="AF1350" s="128"/>
      <c r="AG1350" s="128"/>
      <c r="AH1350" s="128"/>
      <c r="AI1350" s="128"/>
      <c r="AJ1350" s="128"/>
      <c r="AK1350" s="128"/>
      <c r="AL1350" s="128"/>
      <c r="AM1350" s="128"/>
      <c r="AN1350" s="128"/>
      <c r="AO1350" s="128"/>
      <c r="AP1350" s="128"/>
      <c r="AQ1350" s="128"/>
      <c r="AR1350" s="128"/>
      <c r="AS1350" s="128"/>
      <c r="AT1350" s="128"/>
      <c r="AU1350" s="128"/>
      <c r="AV1350" s="128"/>
      <c r="AW1350" s="128"/>
      <c r="AX1350" s="128"/>
      <c r="AY1350" s="128"/>
      <c r="AZ1350" s="128"/>
      <c r="BA1350" s="128"/>
      <c r="BB1350" s="128"/>
      <c r="BC1350" s="128"/>
      <c r="BD1350" s="128"/>
      <c r="BE1350" s="128"/>
      <c r="BF1350" s="128"/>
      <c r="BG1350" s="128"/>
      <c r="BH1350" s="128"/>
      <c r="BI1350" s="128"/>
      <c r="BJ1350" s="128"/>
      <c r="BK1350" s="128"/>
      <c r="BL1350" s="128"/>
      <c r="BM1350" s="128"/>
      <c r="BN1350" s="128"/>
      <c r="BO1350" s="128"/>
      <c r="BP1350" s="128"/>
      <c r="BQ1350" s="128"/>
      <c r="BR1350" s="128"/>
      <c r="BS1350" s="128"/>
      <c r="BT1350" s="128"/>
      <c r="BU1350" s="128"/>
      <c r="BV1350" s="128"/>
      <c r="BW1350" s="128"/>
      <c r="BX1350" s="128"/>
      <c r="BY1350" s="128"/>
      <c r="BZ1350" s="128"/>
      <c r="CA1350" s="128"/>
      <c r="CB1350" s="128"/>
      <c r="CC1350" s="128"/>
      <c r="CD1350" s="128"/>
      <c r="CE1350" s="128"/>
      <c r="CF1350" s="128"/>
      <c r="CG1350" s="128"/>
      <c r="CH1350" s="128"/>
      <c r="CI1350" s="128"/>
      <c r="CK1350" s="116"/>
      <c r="EF1350" s="135"/>
      <c r="EG1350" s="135"/>
      <c r="EH1350" s="135"/>
      <c r="EI1350" s="135"/>
      <c r="EJ1350" s="135"/>
      <c r="EL1350" s="135"/>
      <c r="EM1350" s="135"/>
      <c r="EN1350" s="135"/>
      <c r="EO1350" s="135"/>
      <c r="EP1350" s="135"/>
    </row>
    <row r="1351" spans="3:146" ht="14.25" customHeight="1" x14ac:dyDescent="0.35">
      <c r="C1351" s="128"/>
      <c r="D1351" s="128"/>
      <c r="E1351" s="128"/>
      <c r="F1351" s="128"/>
      <c r="G1351" s="128"/>
      <c r="H1351" s="128"/>
      <c r="I1351" s="128"/>
      <c r="J1351" s="128"/>
      <c r="K1351" s="128"/>
      <c r="L1351" s="128"/>
      <c r="M1351" s="128"/>
      <c r="N1351" s="128"/>
      <c r="O1351" s="128"/>
      <c r="P1351" s="128"/>
      <c r="Q1351" s="128"/>
      <c r="R1351" s="128"/>
      <c r="S1351" s="128"/>
      <c r="T1351" s="128"/>
      <c r="U1351" s="128"/>
      <c r="V1351" s="128"/>
      <c r="W1351" s="128"/>
      <c r="X1351" s="128"/>
      <c r="Y1351" s="128"/>
      <c r="Z1351" s="128"/>
      <c r="AA1351" s="128"/>
      <c r="AB1351" s="128"/>
      <c r="AC1351" s="128"/>
      <c r="AD1351" s="128"/>
      <c r="AE1351" s="128"/>
      <c r="AF1351" s="128"/>
      <c r="AG1351" s="128"/>
      <c r="AH1351" s="128"/>
      <c r="AI1351" s="128"/>
      <c r="AJ1351" s="128"/>
      <c r="AK1351" s="128"/>
      <c r="AL1351" s="128"/>
      <c r="AM1351" s="128"/>
      <c r="AN1351" s="128"/>
      <c r="AO1351" s="128"/>
      <c r="AP1351" s="128"/>
      <c r="AQ1351" s="128"/>
      <c r="AR1351" s="128"/>
      <c r="AS1351" s="128"/>
      <c r="AT1351" s="128"/>
      <c r="AU1351" s="128"/>
      <c r="AV1351" s="128"/>
      <c r="AW1351" s="128"/>
      <c r="AX1351" s="128"/>
      <c r="AY1351" s="128"/>
      <c r="AZ1351" s="128"/>
      <c r="BA1351" s="128"/>
      <c r="BB1351" s="128"/>
      <c r="BC1351" s="128"/>
      <c r="BD1351" s="128"/>
      <c r="BE1351" s="128"/>
      <c r="BF1351" s="128"/>
      <c r="BG1351" s="128"/>
      <c r="BH1351" s="128"/>
      <c r="BI1351" s="128"/>
      <c r="BJ1351" s="128"/>
      <c r="BK1351" s="128"/>
      <c r="BL1351" s="128"/>
      <c r="BM1351" s="128"/>
      <c r="BN1351" s="128"/>
      <c r="BO1351" s="128"/>
      <c r="BP1351" s="128"/>
      <c r="BQ1351" s="128"/>
      <c r="BR1351" s="128"/>
      <c r="BS1351" s="128"/>
      <c r="BT1351" s="128"/>
      <c r="BU1351" s="128"/>
      <c r="BV1351" s="128"/>
      <c r="BW1351" s="128"/>
      <c r="BX1351" s="128"/>
      <c r="BY1351" s="128"/>
      <c r="BZ1351" s="128"/>
      <c r="CA1351" s="128"/>
      <c r="CB1351" s="128"/>
      <c r="CC1351" s="128"/>
      <c r="CD1351" s="128"/>
      <c r="CE1351" s="128"/>
      <c r="CF1351" s="128"/>
      <c r="CG1351" s="128"/>
      <c r="CH1351" s="128"/>
      <c r="CI1351" s="128"/>
      <c r="CK1351" s="116"/>
      <c r="EF1351" s="135"/>
      <c r="EG1351" s="135"/>
      <c r="EH1351" s="135"/>
      <c r="EI1351" s="135"/>
      <c r="EJ1351" s="135"/>
      <c r="EL1351" s="135"/>
      <c r="EM1351" s="135"/>
      <c r="EN1351" s="135"/>
      <c r="EO1351" s="135"/>
      <c r="EP1351" s="135"/>
    </row>
    <row r="1352" spans="3:146" ht="14.25" customHeight="1" x14ac:dyDescent="0.35">
      <c r="C1352" s="128"/>
      <c r="D1352" s="128"/>
      <c r="E1352" s="128"/>
      <c r="F1352" s="128"/>
      <c r="G1352" s="128"/>
      <c r="H1352" s="128"/>
      <c r="I1352" s="128"/>
      <c r="J1352" s="128"/>
      <c r="K1352" s="128"/>
      <c r="L1352" s="128"/>
      <c r="M1352" s="128"/>
      <c r="N1352" s="128"/>
      <c r="O1352" s="128"/>
      <c r="P1352" s="128"/>
      <c r="Q1352" s="128"/>
      <c r="R1352" s="128"/>
      <c r="S1352" s="128"/>
      <c r="T1352" s="128"/>
      <c r="U1352" s="128"/>
      <c r="V1352" s="128"/>
      <c r="W1352" s="128"/>
      <c r="X1352" s="128"/>
      <c r="Y1352" s="128"/>
      <c r="Z1352" s="128"/>
      <c r="AA1352" s="128"/>
      <c r="AB1352" s="128"/>
      <c r="AC1352" s="128"/>
      <c r="AD1352" s="128"/>
      <c r="AE1352" s="128"/>
      <c r="AF1352" s="128"/>
      <c r="AG1352" s="128"/>
      <c r="AH1352" s="128"/>
      <c r="AI1352" s="128"/>
      <c r="AJ1352" s="128"/>
      <c r="AK1352" s="128"/>
      <c r="AL1352" s="128"/>
      <c r="AM1352" s="128"/>
      <c r="AN1352" s="128"/>
      <c r="AO1352" s="128"/>
      <c r="AP1352" s="128"/>
      <c r="AQ1352" s="128"/>
      <c r="AR1352" s="128"/>
      <c r="AS1352" s="128"/>
      <c r="AT1352" s="128"/>
      <c r="AU1352" s="128"/>
      <c r="AV1352" s="128"/>
      <c r="AW1352" s="128"/>
      <c r="AX1352" s="128"/>
      <c r="AY1352" s="128"/>
      <c r="AZ1352" s="128"/>
      <c r="BA1352" s="128"/>
      <c r="BB1352" s="128"/>
      <c r="BC1352" s="128"/>
      <c r="BD1352" s="128"/>
      <c r="BE1352" s="128"/>
      <c r="BF1352" s="128"/>
      <c r="BG1352" s="128"/>
      <c r="BH1352" s="128"/>
      <c r="BI1352" s="128"/>
      <c r="BJ1352" s="128"/>
      <c r="BK1352" s="128"/>
      <c r="BL1352" s="128"/>
      <c r="BM1352" s="128"/>
      <c r="BN1352" s="128"/>
      <c r="BO1352" s="128"/>
      <c r="BP1352" s="128"/>
      <c r="BQ1352" s="128"/>
      <c r="BR1352" s="128"/>
      <c r="BS1352" s="128"/>
      <c r="BT1352" s="128"/>
      <c r="BU1352" s="128"/>
      <c r="BV1352" s="128"/>
      <c r="BW1352" s="128"/>
      <c r="BX1352" s="128"/>
      <c r="BY1352" s="128"/>
      <c r="BZ1352" s="128"/>
      <c r="CA1352" s="128"/>
      <c r="CB1352" s="128"/>
      <c r="CC1352" s="128"/>
      <c r="CD1352" s="128"/>
      <c r="CE1352" s="128"/>
      <c r="CF1352" s="128"/>
      <c r="CG1352" s="128"/>
      <c r="CH1352" s="128"/>
      <c r="CI1352" s="128"/>
      <c r="CK1352" s="116"/>
      <c r="EF1352" s="135"/>
      <c r="EG1352" s="135"/>
      <c r="EH1352" s="135"/>
      <c r="EI1352" s="135"/>
      <c r="EJ1352" s="135"/>
      <c r="EL1352" s="135"/>
      <c r="EM1352" s="135"/>
      <c r="EN1352" s="135"/>
      <c r="EO1352" s="135"/>
      <c r="EP1352" s="135"/>
    </row>
    <row r="1353" spans="3:146" ht="14.25" customHeight="1" x14ac:dyDescent="0.35">
      <c r="C1353" s="282" t="s">
        <v>878</v>
      </c>
      <c r="D1353" s="282"/>
      <c r="E1353" s="282"/>
      <c r="F1353" s="282"/>
      <c r="G1353" s="282"/>
      <c r="H1353" s="282"/>
      <c r="I1353" s="282"/>
      <c r="J1353" s="282"/>
      <c r="K1353" s="282"/>
      <c r="L1353" s="282"/>
      <c r="M1353" s="282"/>
      <c r="N1353" s="282"/>
      <c r="O1353" s="282"/>
      <c r="P1353" s="282"/>
      <c r="Q1353" s="282"/>
      <c r="R1353" s="282"/>
      <c r="S1353" s="282"/>
      <c r="T1353" s="282"/>
      <c r="U1353" s="282"/>
      <c r="V1353" s="282"/>
      <c r="W1353" s="282"/>
      <c r="X1353" s="282"/>
      <c r="Y1353" s="282"/>
      <c r="Z1353" s="282"/>
      <c r="AA1353" s="128"/>
      <c r="AB1353" s="128"/>
      <c r="AC1353" s="128"/>
      <c r="AD1353" s="128"/>
      <c r="AE1353" s="128"/>
      <c r="AF1353" s="128"/>
      <c r="AG1353" s="128"/>
      <c r="AH1353" s="128"/>
      <c r="AI1353" s="128"/>
      <c r="AJ1353" s="128"/>
      <c r="AK1353" s="128"/>
      <c r="AL1353" s="128"/>
      <c r="AM1353" s="128"/>
      <c r="AN1353" s="128"/>
      <c r="AO1353" s="128"/>
      <c r="AP1353" s="128"/>
      <c r="AQ1353" s="128"/>
      <c r="AR1353" s="128"/>
      <c r="AS1353" s="491" t="s">
        <v>879</v>
      </c>
      <c r="AT1353" s="491"/>
      <c r="AU1353" s="491"/>
      <c r="AV1353" s="491"/>
      <c r="AW1353" s="491"/>
      <c r="AX1353" s="491"/>
      <c r="AY1353" s="491"/>
      <c r="AZ1353" s="491"/>
      <c r="BA1353" s="491"/>
      <c r="BB1353" s="491"/>
      <c r="BC1353" s="491"/>
      <c r="BD1353" s="491"/>
      <c r="BE1353" s="491"/>
      <c r="BF1353" s="491"/>
      <c r="BG1353" s="491"/>
      <c r="BH1353" s="491"/>
      <c r="BI1353" s="491"/>
      <c r="BJ1353" s="491"/>
      <c r="BK1353" s="491"/>
      <c r="BL1353" s="491"/>
      <c r="BM1353" s="491"/>
      <c r="BN1353" s="491"/>
      <c r="BO1353" s="491"/>
      <c r="BP1353" s="491"/>
      <c r="BQ1353" s="491"/>
      <c r="BR1353" s="491"/>
      <c r="BS1353" s="491"/>
      <c r="BT1353" s="129"/>
      <c r="BU1353" s="128"/>
      <c r="BV1353" s="128"/>
      <c r="BW1353" s="128"/>
      <c r="BX1353" s="128"/>
      <c r="BY1353" s="128"/>
      <c r="BZ1353" s="128"/>
      <c r="CA1353" s="128"/>
      <c r="CB1353" s="128"/>
      <c r="CC1353" s="128"/>
      <c r="CD1353" s="128"/>
      <c r="CE1353" s="128"/>
      <c r="CF1353" s="128"/>
      <c r="CG1353" s="128"/>
      <c r="CH1353" s="128"/>
      <c r="CI1353" s="128"/>
      <c r="CK1353" s="116"/>
      <c r="EF1353" s="135"/>
      <c r="EG1353" s="135"/>
      <c r="EH1353" s="135"/>
      <c r="EI1353" s="135"/>
      <c r="EJ1353" s="135"/>
      <c r="EL1353" s="135"/>
      <c r="EM1353" s="135"/>
      <c r="EN1353" s="135"/>
      <c r="EO1353" s="135"/>
      <c r="EP1353" s="135"/>
    </row>
    <row r="1354" spans="3:146" ht="14.25" customHeight="1" x14ac:dyDescent="0.35">
      <c r="C1354" s="128"/>
      <c r="D1354" s="128"/>
      <c r="E1354" s="128"/>
      <c r="F1354" s="128"/>
      <c r="G1354" s="128"/>
      <c r="H1354" s="128"/>
      <c r="I1354" s="128"/>
      <c r="J1354" s="128"/>
      <c r="K1354" s="128"/>
      <c r="L1354" s="128"/>
      <c r="M1354" s="128"/>
      <c r="N1354" s="128"/>
      <c r="O1354" s="128"/>
      <c r="P1354" s="128"/>
      <c r="Q1354" s="128"/>
      <c r="R1354" s="128"/>
      <c r="S1354" s="128"/>
      <c r="T1354" s="128"/>
      <c r="U1354" s="128"/>
      <c r="V1354" s="128"/>
      <c r="W1354" s="128"/>
      <c r="X1354" s="128"/>
      <c r="Y1354" s="128"/>
      <c r="Z1354" s="128"/>
      <c r="AA1354" s="128"/>
      <c r="AB1354" s="128"/>
      <c r="AC1354" s="128"/>
      <c r="AD1354" s="128"/>
      <c r="AE1354" s="128"/>
      <c r="AF1354" s="128"/>
      <c r="AG1354" s="128"/>
      <c r="AH1354" s="128"/>
      <c r="AI1354" s="128"/>
      <c r="AJ1354" s="128"/>
      <c r="AK1354" s="128"/>
      <c r="AL1354" s="128"/>
      <c r="AM1354" s="128"/>
      <c r="AN1354" s="128"/>
      <c r="AO1354" s="128"/>
      <c r="AP1354" s="128"/>
      <c r="AQ1354" s="128"/>
      <c r="AR1354" s="128"/>
      <c r="AS1354" s="128"/>
      <c r="AT1354" s="128"/>
      <c r="AU1354" s="128"/>
      <c r="AV1354" s="128"/>
      <c r="AW1354" s="128"/>
      <c r="AX1354" s="128"/>
      <c r="AY1354" s="128"/>
      <c r="AZ1354" s="128"/>
      <c r="BA1354" s="128"/>
      <c r="BB1354" s="128"/>
      <c r="BC1354" s="128"/>
      <c r="BD1354" s="128"/>
      <c r="BE1354" s="128"/>
      <c r="BF1354" s="128"/>
      <c r="BG1354" s="128"/>
      <c r="BH1354" s="128"/>
      <c r="BI1354" s="128"/>
      <c r="BJ1354" s="128"/>
      <c r="BK1354" s="128"/>
      <c r="BL1354" s="128"/>
      <c r="BM1354" s="128"/>
      <c r="BN1354" s="128"/>
      <c r="BO1354" s="128"/>
      <c r="BP1354" s="128"/>
      <c r="BQ1354" s="128"/>
      <c r="BR1354" s="128"/>
      <c r="BS1354" s="128"/>
      <c r="BT1354" s="128"/>
      <c r="BU1354" s="128"/>
      <c r="BV1354" s="128"/>
      <c r="BW1354" s="128"/>
      <c r="BX1354" s="128"/>
      <c r="BY1354" s="128"/>
      <c r="BZ1354" s="128"/>
      <c r="CA1354" s="128"/>
      <c r="CB1354" s="128"/>
      <c r="CC1354" s="128"/>
      <c r="CD1354" s="128"/>
      <c r="CE1354" s="128"/>
      <c r="CF1354" s="128"/>
      <c r="CG1354" s="128"/>
      <c r="CH1354" s="128"/>
      <c r="CI1354" s="128"/>
      <c r="CK1354" s="116"/>
      <c r="EF1354" s="135"/>
      <c r="EG1354" s="135"/>
      <c r="EH1354" s="135"/>
      <c r="EI1354" s="135"/>
      <c r="EJ1354" s="135"/>
      <c r="EL1354" s="135"/>
      <c r="EM1354" s="135"/>
      <c r="EN1354" s="135"/>
      <c r="EO1354" s="135"/>
      <c r="EP1354" s="135"/>
    </row>
    <row r="1355" spans="3:146" ht="14.25" customHeight="1" x14ac:dyDescent="0.35">
      <c r="C1355" s="128"/>
      <c r="D1355" s="128"/>
      <c r="E1355" s="128"/>
      <c r="F1355" s="128"/>
      <c r="G1355" s="128"/>
      <c r="H1355" s="128"/>
      <c r="I1355" s="128"/>
      <c r="J1355" s="128"/>
      <c r="K1355" s="128"/>
      <c r="L1355" s="128"/>
      <c r="M1355" s="128"/>
      <c r="N1355" s="128"/>
      <c r="O1355" s="128"/>
      <c r="P1355" s="128"/>
      <c r="Q1355" s="128"/>
      <c r="R1355" s="128"/>
      <c r="S1355" s="128"/>
      <c r="T1355" s="128"/>
      <c r="U1355" s="128"/>
      <c r="V1355" s="128"/>
      <c r="W1355" s="128"/>
      <c r="X1355" s="128"/>
      <c r="Y1355" s="128"/>
      <c r="Z1355" s="128"/>
      <c r="AA1355" s="128"/>
      <c r="AB1355" s="128"/>
      <c r="AC1355" s="128"/>
      <c r="AD1355" s="128"/>
      <c r="AE1355" s="128"/>
      <c r="AF1355" s="128"/>
      <c r="AG1355" s="128"/>
      <c r="AH1355" s="128"/>
      <c r="AI1355" s="128"/>
      <c r="AJ1355" s="128"/>
      <c r="AK1355" s="128"/>
      <c r="AL1355" s="128"/>
      <c r="AM1355" s="128"/>
      <c r="AN1355" s="128"/>
      <c r="AO1355" s="128"/>
      <c r="AP1355" s="128"/>
      <c r="AQ1355" s="128"/>
      <c r="AR1355" s="128"/>
      <c r="AS1355" s="128"/>
      <c r="AT1355" s="128"/>
      <c r="AU1355" s="128"/>
      <c r="AV1355" s="128"/>
      <c r="AW1355" s="128"/>
      <c r="AX1355" s="128"/>
      <c r="AY1355" s="128"/>
      <c r="AZ1355" s="128"/>
      <c r="BA1355" s="128"/>
      <c r="BB1355" s="128"/>
      <c r="BC1355" s="128"/>
      <c r="BD1355" s="128"/>
      <c r="BE1355" s="128"/>
      <c r="BF1355" s="128"/>
      <c r="BG1355" s="128"/>
      <c r="BH1355" s="128"/>
      <c r="BI1355" s="128"/>
      <c r="BJ1355" s="128"/>
      <c r="BK1355" s="128"/>
      <c r="BL1355" s="128"/>
      <c r="BM1355" s="128"/>
      <c r="BN1355" s="128"/>
      <c r="BO1355" s="128"/>
      <c r="BP1355" s="128"/>
      <c r="BQ1355" s="128"/>
      <c r="BR1355" s="128"/>
      <c r="BS1355" s="128"/>
      <c r="BT1355" s="128"/>
      <c r="BU1355" s="128"/>
      <c r="BV1355" s="128"/>
      <c r="BW1355" s="128"/>
      <c r="BX1355" s="128"/>
      <c r="BY1355" s="128"/>
      <c r="BZ1355" s="128"/>
      <c r="CA1355" s="128"/>
      <c r="CB1355" s="128"/>
      <c r="CC1355" s="128"/>
      <c r="CD1355" s="128"/>
      <c r="CE1355" s="128"/>
      <c r="CF1355" s="128"/>
      <c r="CG1355" s="128"/>
      <c r="CH1355" s="128"/>
      <c r="CI1355" s="128"/>
      <c r="CK1355" s="116"/>
      <c r="EF1355" s="135"/>
      <c r="EG1355" s="135"/>
      <c r="EH1355" s="135"/>
      <c r="EI1355" s="135"/>
      <c r="EJ1355" s="135"/>
      <c r="EL1355" s="135"/>
      <c r="EM1355" s="135"/>
      <c r="EN1355" s="135"/>
      <c r="EO1355" s="135"/>
      <c r="EP1355" s="135"/>
    </row>
    <row r="1356" spans="3:146" ht="14.25" customHeight="1" x14ac:dyDescent="0.35">
      <c r="C1356" s="128"/>
      <c r="D1356" s="128"/>
      <c r="E1356" s="128"/>
      <c r="F1356" s="128"/>
      <c r="G1356" s="128"/>
      <c r="H1356" s="128"/>
      <c r="I1356" s="128"/>
      <c r="J1356" s="128"/>
      <c r="K1356" s="128"/>
      <c r="L1356" s="128"/>
      <c r="M1356" s="128"/>
      <c r="N1356" s="128"/>
      <c r="O1356" s="128"/>
      <c r="P1356" s="128"/>
      <c r="Q1356" s="128"/>
      <c r="R1356" s="128"/>
      <c r="S1356" s="128"/>
      <c r="T1356" s="128"/>
      <c r="U1356" s="128"/>
      <c r="V1356" s="128"/>
      <c r="W1356" s="128"/>
      <c r="X1356" s="128"/>
      <c r="Y1356" s="128"/>
      <c r="Z1356" s="128"/>
      <c r="AA1356" s="128"/>
      <c r="AB1356" s="128"/>
      <c r="AC1356" s="128"/>
      <c r="AD1356" s="128"/>
      <c r="AE1356" s="128"/>
      <c r="AF1356" s="128"/>
      <c r="AG1356" s="128"/>
      <c r="AH1356" s="128"/>
      <c r="AI1356" s="128"/>
      <c r="AJ1356" s="128"/>
      <c r="AK1356" s="128"/>
      <c r="AL1356" s="128"/>
      <c r="AM1356" s="128"/>
      <c r="AN1356" s="128"/>
      <c r="AO1356" s="128"/>
      <c r="AP1356" s="128"/>
      <c r="AQ1356" s="128"/>
      <c r="AR1356" s="128"/>
      <c r="AS1356" s="128"/>
      <c r="AT1356" s="128"/>
      <c r="AU1356" s="128"/>
      <c r="AV1356" s="128"/>
      <c r="AW1356" s="128"/>
      <c r="AX1356" s="128"/>
      <c r="AY1356" s="128"/>
      <c r="AZ1356" s="128"/>
      <c r="BA1356" s="128"/>
      <c r="BB1356" s="128"/>
      <c r="BC1356" s="128"/>
      <c r="BD1356" s="128"/>
      <c r="BE1356" s="128"/>
      <c r="BF1356" s="128"/>
      <c r="BG1356" s="128"/>
      <c r="BH1356" s="128"/>
      <c r="BI1356" s="128"/>
      <c r="BJ1356" s="128"/>
      <c r="BK1356" s="128"/>
      <c r="BL1356" s="128"/>
      <c r="BM1356" s="128"/>
      <c r="BN1356" s="128"/>
      <c r="BO1356" s="128"/>
      <c r="BP1356" s="128"/>
      <c r="BQ1356" s="128"/>
      <c r="BR1356" s="128"/>
      <c r="BS1356" s="128"/>
      <c r="BT1356" s="128"/>
      <c r="BU1356" s="128"/>
      <c r="BV1356" s="128"/>
      <c r="BW1356" s="128"/>
      <c r="BX1356" s="128"/>
      <c r="BY1356" s="128"/>
      <c r="BZ1356" s="128"/>
      <c r="CA1356" s="128"/>
      <c r="CB1356" s="128"/>
      <c r="CC1356" s="128"/>
      <c r="CD1356" s="128"/>
      <c r="CE1356" s="128"/>
      <c r="CF1356" s="128"/>
      <c r="CG1356" s="128"/>
      <c r="CH1356" s="128"/>
      <c r="CI1356" s="128"/>
      <c r="CK1356" s="116"/>
      <c r="EF1356" s="135"/>
      <c r="EG1356" s="135"/>
      <c r="EH1356" s="135"/>
      <c r="EI1356" s="135"/>
      <c r="EJ1356" s="135"/>
      <c r="EL1356" s="135"/>
      <c r="EM1356" s="135"/>
      <c r="EN1356" s="135"/>
      <c r="EO1356" s="135"/>
      <c r="EP1356" s="135"/>
    </row>
    <row r="1357" spans="3:146" ht="14.25" customHeight="1" x14ac:dyDescent="0.35">
      <c r="C1357" s="128"/>
      <c r="D1357" s="128"/>
      <c r="E1357" s="128"/>
      <c r="F1357" s="128"/>
      <c r="G1357" s="128"/>
      <c r="H1357" s="128"/>
      <c r="I1357" s="128"/>
      <c r="J1357" s="128"/>
      <c r="K1357" s="128"/>
      <c r="L1357" s="128"/>
      <c r="M1357" s="128"/>
      <c r="N1357" s="128"/>
      <c r="O1357" s="128"/>
      <c r="P1357" s="128"/>
      <c r="Q1357" s="128"/>
      <c r="R1357" s="128"/>
      <c r="S1357" s="128"/>
      <c r="T1357" s="128"/>
      <c r="U1357" s="128"/>
      <c r="V1357" s="128"/>
      <c r="W1357" s="128"/>
      <c r="X1357" s="128"/>
      <c r="Y1357" s="128"/>
      <c r="Z1357" s="128"/>
      <c r="AA1357" s="128"/>
      <c r="AB1357" s="128"/>
      <c r="AC1357" s="128"/>
      <c r="AD1357" s="128"/>
      <c r="AE1357" s="128"/>
      <c r="AF1357" s="128"/>
      <c r="AG1357" s="128"/>
      <c r="AH1357" s="128"/>
      <c r="AI1357" s="128"/>
      <c r="AJ1357" s="128"/>
      <c r="AK1357" s="128"/>
      <c r="AL1357" s="128"/>
      <c r="AM1357" s="128"/>
      <c r="AN1357" s="128"/>
      <c r="AO1357" s="128"/>
      <c r="AP1357" s="128"/>
      <c r="AQ1357" s="128"/>
      <c r="AR1357" s="128"/>
      <c r="AS1357" s="128"/>
      <c r="AT1357" s="128"/>
      <c r="AU1357" s="128"/>
      <c r="AV1357" s="128"/>
      <c r="AW1357" s="128"/>
      <c r="AX1357" s="128"/>
      <c r="AY1357" s="128"/>
      <c r="AZ1357" s="128"/>
      <c r="BA1357" s="128"/>
      <c r="BB1357" s="128"/>
      <c r="BC1357" s="128"/>
      <c r="BD1357" s="128"/>
      <c r="BE1357" s="128"/>
      <c r="BF1357" s="128"/>
      <c r="BG1357" s="128"/>
      <c r="BH1357" s="128"/>
      <c r="BI1357" s="128"/>
      <c r="BJ1357" s="128"/>
      <c r="BK1357" s="128"/>
      <c r="BL1357" s="128"/>
      <c r="BM1357" s="128"/>
      <c r="BN1357" s="128"/>
      <c r="BO1357" s="128"/>
      <c r="BP1357" s="128"/>
      <c r="BQ1357" s="128"/>
      <c r="BR1357" s="128"/>
      <c r="BS1357" s="128"/>
      <c r="BT1357" s="128"/>
      <c r="BU1357" s="128"/>
      <c r="BV1357" s="128"/>
      <c r="BW1357" s="128"/>
      <c r="BX1357" s="128"/>
      <c r="BY1357" s="128"/>
      <c r="BZ1357" s="128"/>
      <c r="CA1357" s="128"/>
      <c r="CB1357" s="128"/>
      <c r="CC1357" s="128"/>
      <c r="CD1357" s="128"/>
      <c r="CE1357" s="128"/>
      <c r="CF1357" s="128"/>
      <c r="CG1357" s="128"/>
      <c r="CH1357" s="128"/>
      <c r="CI1357" s="128"/>
      <c r="CK1357" s="116"/>
      <c r="EF1357" s="135"/>
      <c r="EG1357" s="135"/>
      <c r="EH1357" s="135"/>
      <c r="EI1357" s="135"/>
      <c r="EJ1357" s="135"/>
      <c r="EL1357" s="135"/>
      <c r="EM1357" s="135"/>
      <c r="EN1357" s="135"/>
      <c r="EO1357" s="135"/>
      <c r="EP1357" s="135"/>
    </row>
    <row r="1358" spans="3:146" ht="14.25" customHeight="1" x14ac:dyDescent="0.35">
      <c r="C1358" s="128"/>
      <c r="D1358" s="128"/>
      <c r="E1358" s="128"/>
      <c r="F1358" s="128"/>
      <c r="G1358" s="128"/>
      <c r="H1358" s="128"/>
      <c r="I1358" s="128"/>
      <c r="J1358" s="128"/>
      <c r="K1358" s="128"/>
      <c r="L1358" s="128"/>
      <c r="M1358" s="128"/>
      <c r="N1358" s="128"/>
      <c r="O1358" s="128"/>
      <c r="P1358" s="128"/>
      <c r="Q1358" s="128"/>
      <c r="R1358" s="128"/>
      <c r="S1358" s="128"/>
      <c r="T1358" s="128"/>
      <c r="U1358" s="128"/>
      <c r="V1358" s="128"/>
      <c r="W1358" s="128"/>
      <c r="X1358" s="128"/>
      <c r="Y1358" s="128"/>
      <c r="Z1358" s="128"/>
      <c r="AA1358" s="128"/>
      <c r="AB1358" s="128"/>
      <c r="AC1358" s="128"/>
      <c r="AD1358" s="128"/>
      <c r="AE1358" s="128"/>
      <c r="AF1358" s="128"/>
      <c r="AG1358" s="128"/>
      <c r="AH1358" s="128"/>
      <c r="AI1358" s="128"/>
      <c r="AJ1358" s="128"/>
      <c r="AK1358" s="128"/>
      <c r="AL1358" s="128"/>
      <c r="AM1358" s="128"/>
      <c r="AN1358" s="128"/>
      <c r="AO1358" s="128"/>
      <c r="AP1358" s="128"/>
      <c r="AQ1358" s="128"/>
      <c r="AR1358" s="128"/>
      <c r="AS1358" s="128"/>
      <c r="AT1358" s="128"/>
      <c r="AU1358" s="128"/>
      <c r="AV1358" s="128"/>
      <c r="AW1358" s="128"/>
      <c r="AX1358" s="128"/>
      <c r="AY1358" s="128"/>
      <c r="AZ1358" s="128"/>
      <c r="BA1358" s="128"/>
      <c r="BB1358" s="128"/>
      <c r="BC1358" s="128"/>
      <c r="BD1358" s="128"/>
      <c r="BE1358" s="128"/>
      <c r="BF1358" s="128"/>
      <c r="BG1358" s="128"/>
      <c r="BH1358" s="128"/>
      <c r="BI1358" s="128"/>
      <c r="BJ1358" s="128"/>
      <c r="BK1358" s="128"/>
      <c r="BL1358" s="128"/>
      <c r="BM1358" s="128"/>
      <c r="BN1358" s="128"/>
      <c r="BO1358" s="128"/>
      <c r="BP1358" s="128"/>
      <c r="BQ1358" s="128"/>
      <c r="BR1358" s="128"/>
      <c r="BS1358" s="128"/>
      <c r="BT1358" s="128"/>
      <c r="BU1358" s="128"/>
      <c r="BV1358" s="128"/>
      <c r="BW1358" s="128"/>
      <c r="BX1358" s="128"/>
      <c r="BY1358" s="128"/>
      <c r="BZ1358" s="128"/>
      <c r="CA1358" s="128"/>
      <c r="CB1358" s="128"/>
      <c r="CC1358" s="128"/>
      <c r="CD1358" s="128"/>
      <c r="CE1358" s="128"/>
      <c r="CF1358" s="128"/>
      <c r="CG1358" s="128"/>
      <c r="CH1358" s="128"/>
      <c r="CI1358" s="128"/>
      <c r="CK1358" s="116"/>
      <c r="EF1358" s="135"/>
      <c r="EG1358" s="135"/>
      <c r="EH1358" s="135"/>
      <c r="EI1358" s="135"/>
      <c r="EJ1358" s="135"/>
      <c r="EL1358" s="135"/>
      <c r="EM1358" s="135"/>
      <c r="EN1358" s="135"/>
      <c r="EO1358" s="135"/>
      <c r="EP1358" s="135"/>
    </row>
    <row r="1359" spans="3:146" ht="14.25" customHeight="1" x14ac:dyDescent="0.35">
      <c r="C1359" s="128"/>
      <c r="D1359" s="128"/>
      <c r="E1359" s="128"/>
      <c r="F1359" s="128"/>
      <c r="G1359" s="128"/>
      <c r="H1359" s="128"/>
      <c r="I1359" s="128"/>
      <c r="J1359" s="128"/>
      <c r="K1359" s="128"/>
      <c r="L1359" s="128"/>
      <c r="M1359" s="128"/>
      <c r="N1359" s="128"/>
      <c r="O1359" s="128"/>
      <c r="P1359" s="128"/>
      <c r="Q1359" s="128"/>
      <c r="R1359" s="128"/>
      <c r="S1359" s="128"/>
      <c r="T1359" s="128"/>
      <c r="U1359" s="128"/>
      <c r="V1359" s="128"/>
      <c r="W1359" s="128"/>
      <c r="X1359" s="128"/>
      <c r="Y1359" s="128"/>
      <c r="Z1359" s="128"/>
      <c r="AA1359" s="128"/>
      <c r="AB1359" s="128"/>
      <c r="AC1359" s="128"/>
      <c r="AD1359" s="128"/>
      <c r="AE1359" s="128"/>
      <c r="AF1359" s="128"/>
      <c r="AG1359" s="128"/>
      <c r="AH1359" s="128"/>
      <c r="AI1359" s="128"/>
      <c r="AJ1359" s="128"/>
      <c r="AK1359" s="128"/>
      <c r="AL1359" s="128"/>
      <c r="AM1359" s="128"/>
      <c r="AN1359" s="128"/>
      <c r="AO1359" s="128"/>
      <c r="AP1359" s="128"/>
      <c r="AQ1359" s="128"/>
      <c r="AR1359" s="128"/>
      <c r="AS1359" s="128"/>
      <c r="AT1359" s="128"/>
      <c r="AU1359" s="128"/>
      <c r="AV1359" s="128"/>
      <c r="AW1359" s="128"/>
      <c r="AX1359" s="128"/>
      <c r="AY1359" s="128"/>
      <c r="AZ1359" s="128"/>
      <c r="BA1359" s="128"/>
      <c r="BB1359" s="128"/>
      <c r="BC1359" s="128"/>
      <c r="BD1359" s="128"/>
      <c r="BE1359" s="128"/>
      <c r="BF1359" s="128"/>
      <c r="BG1359" s="128"/>
      <c r="BH1359" s="128"/>
      <c r="BI1359" s="128"/>
      <c r="BJ1359" s="128"/>
      <c r="BK1359" s="128"/>
      <c r="BL1359" s="128"/>
      <c r="BM1359" s="128"/>
      <c r="BN1359" s="128"/>
      <c r="BO1359" s="128"/>
      <c r="BP1359" s="128"/>
      <c r="BQ1359" s="128"/>
      <c r="BR1359" s="128"/>
      <c r="BS1359" s="128"/>
      <c r="BT1359" s="128"/>
      <c r="BU1359" s="128"/>
      <c r="BV1359" s="128"/>
      <c r="BW1359" s="128"/>
      <c r="BX1359" s="128"/>
      <c r="BY1359" s="128"/>
      <c r="BZ1359" s="128"/>
      <c r="CA1359" s="128"/>
      <c r="CB1359" s="128"/>
      <c r="CC1359" s="128"/>
      <c r="CD1359" s="128"/>
      <c r="CE1359" s="128"/>
      <c r="CF1359" s="128"/>
      <c r="CG1359" s="128"/>
      <c r="CH1359" s="128"/>
      <c r="CI1359" s="128"/>
      <c r="CK1359" s="116"/>
      <c r="EF1359" s="135"/>
      <c r="EG1359" s="135"/>
      <c r="EH1359" s="135"/>
      <c r="EI1359" s="135"/>
      <c r="EJ1359" s="135"/>
      <c r="EL1359" s="135"/>
      <c r="EM1359" s="135"/>
      <c r="EN1359" s="135"/>
      <c r="EO1359" s="135"/>
      <c r="EP1359" s="135"/>
    </row>
    <row r="1360" spans="3:146" ht="14.25" customHeight="1" x14ac:dyDescent="0.35">
      <c r="C1360" s="128"/>
      <c r="D1360" s="128"/>
      <c r="E1360" s="128"/>
      <c r="F1360" s="128"/>
      <c r="G1360" s="128"/>
      <c r="H1360" s="128"/>
      <c r="I1360" s="128"/>
      <c r="J1360" s="128"/>
      <c r="K1360" s="128"/>
      <c r="L1360" s="128"/>
      <c r="M1360" s="128"/>
      <c r="N1360" s="128"/>
      <c r="O1360" s="128"/>
      <c r="P1360" s="128"/>
      <c r="Q1360" s="128"/>
      <c r="R1360" s="128"/>
      <c r="S1360" s="128"/>
      <c r="T1360" s="128"/>
      <c r="U1360" s="128"/>
      <c r="V1360" s="128"/>
      <c r="W1360" s="128"/>
      <c r="X1360" s="128"/>
      <c r="Y1360" s="128"/>
      <c r="Z1360" s="128"/>
      <c r="AA1360" s="128"/>
      <c r="AB1360" s="128"/>
      <c r="AC1360" s="128"/>
      <c r="AD1360" s="128"/>
      <c r="AE1360" s="128"/>
      <c r="AF1360" s="128"/>
      <c r="AG1360" s="128"/>
      <c r="AH1360" s="128"/>
      <c r="AI1360" s="128"/>
      <c r="AJ1360" s="128"/>
      <c r="AK1360" s="128"/>
      <c r="AL1360" s="128"/>
      <c r="AM1360" s="128"/>
      <c r="AN1360" s="128"/>
      <c r="AO1360" s="128"/>
      <c r="AP1360" s="128"/>
      <c r="AQ1360" s="128"/>
      <c r="AR1360" s="128"/>
      <c r="AS1360" s="128"/>
      <c r="AT1360" s="128"/>
      <c r="AU1360" s="128"/>
      <c r="AV1360" s="128"/>
      <c r="AW1360" s="128"/>
      <c r="AX1360" s="128"/>
      <c r="AY1360" s="128"/>
      <c r="AZ1360" s="128"/>
      <c r="BA1360" s="128"/>
      <c r="BB1360" s="128"/>
      <c r="BC1360" s="128"/>
      <c r="BD1360" s="128"/>
      <c r="BE1360" s="128"/>
      <c r="BF1360" s="128"/>
      <c r="BG1360" s="128"/>
      <c r="BH1360" s="128"/>
      <c r="BI1360" s="128"/>
      <c r="BJ1360" s="128"/>
      <c r="BK1360" s="128"/>
      <c r="BL1360" s="128"/>
      <c r="BM1360" s="128"/>
      <c r="BN1360" s="128"/>
      <c r="BO1360" s="128"/>
      <c r="BP1360" s="128"/>
      <c r="BQ1360" s="128"/>
      <c r="BR1360" s="128"/>
      <c r="BS1360" s="128"/>
      <c r="BT1360" s="128"/>
      <c r="BU1360" s="128"/>
      <c r="BV1360" s="128"/>
      <c r="BW1360" s="128"/>
      <c r="BX1360" s="128"/>
      <c r="BY1360" s="128"/>
      <c r="BZ1360" s="128"/>
      <c r="CA1360" s="128"/>
      <c r="CB1360" s="128"/>
      <c r="CC1360" s="128"/>
      <c r="CD1360" s="128"/>
      <c r="CE1360" s="128"/>
      <c r="CF1360" s="128"/>
      <c r="CG1360" s="128"/>
      <c r="CH1360" s="128"/>
      <c r="CI1360" s="128"/>
      <c r="CK1360" s="116"/>
      <c r="EF1360" s="135"/>
      <c r="EG1360" s="135"/>
      <c r="EH1360" s="135"/>
      <c r="EI1360" s="135"/>
      <c r="EJ1360" s="135"/>
      <c r="EL1360" s="135"/>
      <c r="EM1360" s="135"/>
      <c r="EN1360" s="135"/>
      <c r="EO1360" s="135"/>
      <c r="EP1360" s="135"/>
    </row>
    <row r="1361" spans="3:148" ht="14.25" customHeight="1" x14ac:dyDescent="0.35">
      <c r="C1361" s="128"/>
      <c r="D1361" s="128"/>
      <c r="E1361" s="128"/>
      <c r="F1361" s="128"/>
      <c r="G1361" s="128"/>
      <c r="H1361" s="128"/>
      <c r="I1361" s="128"/>
      <c r="J1361" s="128"/>
      <c r="K1361" s="128"/>
      <c r="L1361" s="128"/>
      <c r="M1361" s="128"/>
      <c r="N1361" s="128"/>
      <c r="O1361" s="128"/>
      <c r="P1361" s="128"/>
      <c r="Q1361" s="128"/>
      <c r="R1361" s="128"/>
      <c r="S1361" s="128"/>
      <c r="T1361" s="128"/>
      <c r="U1361" s="128"/>
      <c r="V1361" s="128"/>
      <c r="W1361" s="128"/>
      <c r="X1361" s="128"/>
      <c r="Y1361" s="128"/>
      <c r="Z1361" s="128"/>
      <c r="AA1361" s="128"/>
      <c r="AB1361" s="128"/>
      <c r="AC1361" s="128"/>
      <c r="AD1361" s="128"/>
      <c r="AE1361" s="128"/>
      <c r="AF1361" s="128"/>
      <c r="AG1361" s="128"/>
      <c r="AH1361" s="128"/>
      <c r="AI1361" s="128"/>
      <c r="AJ1361" s="128"/>
      <c r="AK1361" s="128"/>
      <c r="AL1361" s="128"/>
      <c r="AM1361" s="128"/>
      <c r="AN1361" s="128"/>
      <c r="AO1361" s="128"/>
      <c r="AP1361" s="128"/>
      <c r="AQ1361" s="128"/>
      <c r="AR1361" s="128"/>
      <c r="AS1361" s="128"/>
      <c r="AT1361" s="128"/>
      <c r="AU1361" s="128"/>
      <c r="AV1361" s="128"/>
      <c r="AW1361" s="128"/>
      <c r="AX1361" s="128"/>
      <c r="AY1361" s="128"/>
      <c r="AZ1361" s="128"/>
      <c r="BA1361" s="128"/>
      <c r="BB1361" s="128"/>
      <c r="BC1361" s="128"/>
      <c r="BD1361" s="128"/>
      <c r="BE1361" s="128"/>
      <c r="BF1361" s="128"/>
      <c r="BG1361" s="128"/>
      <c r="BH1361" s="128"/>
      <c r="BI1361" s="128"/>
      <c r="BJ1361" s="128"/>
      <c r="BK1361" s="128"/>
      <c r="BL1361" s="128"/>
      <c r="BM1361" s="128"/>
      <c r="BN1361" s="128"/>
      <c r="BO1361" s="128"/>
      <c r="BP1361" s="128"/>
      <c r="BQ1361" s="128"/>
      <c r="BR1361" s="128"/>
      <c r="BS1361" s="128"/>
      <c r="BT1361" s="128"/>
      <c r="BU1361" s="128"/>
      <c r="BV1361" s="128"/>
      <c r="BW1361" s="128"/>
      <c r="BX1361" s="128"/>
      <c r="BY1361" s="128"/>
      <c r="BZ1361" s="128"/>
      <c r="CA1361" s="128"/>
      <c r="CB1361" s="128"/>
      <c r="CC1361" s="128"/>
      <c r="CD1361" s="128"/>
      <c r="CE1361" s="128"/>
      <c r="CF1361" s="128"/>
      <c r="CG1361" s="128"/>
      <c r="CH1361" s="128"/>
      <c r="CI1361" s="128"/>
      <c r="CK1361" s="116"/>
    </row>
    <row r="1362" spans="3:148" ht="14.25" customHeight="1" x14ac:dyDescent="0.35">
      <c r="C1362" s="128"/>
      <c r="D1362" s="128"/>
      <c r="E1362" s="128"/>
      <c r="F1362" s="128"/>
      <c r="G1362" s="128"/>
      <c r="H1362" s="128"/>
      <c r="I1362" s="128"/>
      <c r="J1362" s="128"/>
      <c r="K1362" s="128"/>
      <c r="L1362" s="128"/>
      <c r="M1362" s="128"/>
      <c r="N1362" s="128"/>
      <c r="O1362" s="128"/>
      <c r="P1362" s="128"/>
      <c r="Q1362" s="128"/>
      <c r="R1362" s="128"/>
      <c r="S1362" s="128"/>
      <c r="T1362" s="128"/>
      <c r="U1362" s="128"/>
      <c r="V1362" s="128"/>
      <c r="W1362" s="128"/>
      <c r="X1362" s="128"/>
      <c r="Y1362" s="128"/>
      <c r="Z1362" s="128"/>
      <c r="AA1362" s="128"/>
      <c r="AB1362" s="128"/>
      <c r="AC1362" s="128"/>
      <c r="AD1362" s="128"/>
      <c r="AE1362" s="128"/>
      <c r="AF1362" s="128"/>
      <c r="AG1362" s="128"/>
      <c r="AH1362" s="128"/>
      <c r="AI1362" s="128"/>
      <c r="AJ1362" s="128"/>
      <c r="AK1362" s="128"/>
      <c r="AL1362" s="128"/>
      <c r="AM1362" s="128"/>
      <c r="AN1362" s="128"/>
      <c r="AO1362" s="128"/>
      <c r="AP1362" s="128"/>
      <c r="AQ1362" s="128"/>
      <c r="AR1362" s="128"/>
      <c r="AS1362" s="128"/>
      <c r="AT1362" s="128"/>
      <c r="AU1362" s="128"/>
      <c r="AV1362" s="128"/>
      <c r="AW1362" s="128"/>
      <c r="AX1362" s="128"/>
      <c r="AY1362" s="128"/>
      <c r="AZ1362" s="128"/>
      <c r="BA1362" s="128"/>
      <c r="BB1362" s="128"/>
      <c r="BC1362" s="128"/>
      <c r="BD1362" s="128"/>
      <c r="BE1362" s="128"/>
      <c r="BF1362" s="128"/>
      <c r="BG1362" s="128"/>
      <c r="BH1362" s="128"/>
      <c r="BI1362" s="128"/>
      <c r="BJ1362" s="128"/>
      <c r="BK1362" s="128"/>
      <c r="BL1362" s="128"/>
      <c r="BM1362" s="128"/>
      <c r="BN1362" s="128"/>
      <c r="BO1362" s="128"/>
      <c r="BP1362" s="128"/>
      <c r="BQ1362" s="128"/>
      <c r="BR1362" s="128"/>
      <c r="BS1362" s="128"/>
      <c r="BT1362" s="128"/>
      <c r="BU1362" s="128"/>
      <c r="BV1362" s="128"/>
      <c r="BW1362" s="128"/>
      <c r="BX1362" s="128"/>
      <c r="BY1362" s="128"/>
      <c r="BZ1362" s="128"/>
      <c r="CA1362" s="128"/>
      <c r="CB1362" s="128"/>
      <c r="CC1362" s="128"/>
      <c r="CD1362" s="128"/>
      <c r="CE1362" s="128"/>
      <c r="CF1362" s="128"/>
      <c r="CG1362" s="128"/>
      <c r="CH1362" s="128"/>
      <c r="CI1362" s="128"/>
      <c r="CK1362" s="116"/>
      <c r="EF1362" s="490" t="s">
        <v>894</v>
      </c>
      <c r="EG1362" s="490"/>
      <c r="EH1362" s="490"/>
      <c r="EI1362" s="490"/>
      <c r="EJ1362" s="490"/>
      <c r="EL1362" s="490" t="s">
        <v>891</v>
      </c>
      <c r="EM1362" s="490"/>
      <c r="EN1362" s="490"/>
      <c r="EO1362" s="490"/>
      <c r="EP1362" s="490"/>
    </row>
    <row r="1363" spans="3:148" ht="14.25" customHeight="1" x14ac:dyDescent="0.35">
      <c r="C1363" s="128"/>
      <c r="D1363" s="128"/>
      <c r="E1363" s="128"/>
      <c r="F1363" s="128"/>
      <c r="G1363" s="128"/>
      <c r="H1363" s="128"/>
      <c r="I1363" s="128"/>
      <c r="J1363" s="128"/>
      <c r="K1363" s="128"/>
      <c r="L1363" s="128"/>
      <c r="M1363" s="128"/>
      <c r="N1363" s="128"/>
      <c r="O1363" s="128"/>
      <c r="P1363" s="128"/>
      <c r="Q1363" s="128"/>
      <c r="R1363" s="128"/>
      <c r="S1363" s="128"/>
      <c r="T1363" s="128"/>
      <c r="U1363" s="128"/>
      <c r="V1363" s="128"/>
      <c r="W1363" s="128"/>
      <c r="X1363" s="128"/>
      <c r="Y1363" s="128"/>
      <c r="Z1363" s="128"/>
      <c r="AA1363" s="128"/>
      <c r="AB1363" s="128"/>
      <c r="AC1363" s="128"/>
      <c r="AD1363" s="128"/>
      <c r="AE1363" s="128"/>
      <c r="AF1363" s="128"/>
      <c r="AG1363" s="128"/>
      <c r="AH1363" s="128"/>
      <c r="AI1363" s="128"/>
      <c r="AJ1363" s="128"/>
      <c r="AK1363" s="128"/>
      <c r="AL1363" s="128"/>
      <c r="AM1363" s="128"/>
      <c r="AN1363" s="128"/>
      <c r="AO1363" s="128"/>
      <c r="AP1363" s="128"/>
      <c r="AQ1363" s="128"/>
      <c r="AR1363" s="128"/>
      <c r="AS1363" s="128"/>
      <c r="AT1363" s="128"/>
      <c r="AU1363" s="128"/>
      <c r="AV1363" s="128"/>
      <c r="AW1363" s="128"/>
      <c r="AX1363" s="128"/>
      <c r="AY1363" s="128"/>
      <c r="AZ1363" s="128"/>
      <c r="BA1363" s="128"/>
      <c r="BB1363" s="128"/>
      <c r="BC1363" s="128"/>
      <c r="BD1363" s="128"/>
      <c r="BE1363" s="128"/>
      <c r="BF1363" s="128"/>
      <c r="BG1363" s="128"/>
      <c r="BH1363" s="128"/>
      <c r="BI1363" s="128"/>
      <c r="BJ1363" s="128"/>
      <c r="BK1363" s="128"/>
      <c r="BL1363" s="128"/>
      <c r="BM1363" s="128"/>
      <c r="BN1363" s="128"/>
      <c r="BO1363" s="128"/>
      <c r="BP1363" s="128"/>
      <c r="BQ1363" s="128"/>
      <c r="BR1363" s="128"/>
      <c r="BS1363" s="128"/>
      <c r="BT1363" s="128"/>
      <c r="BU1363" s="128"/>
      <c r="BV1363" s="128"/>
      <c r="BW1363" s="128"/>
      <c r="BX1363" s="128"/>
      <c r="BY1363" s="128"/>
      <c r="BZ1363" s="128"/>
      <c r="CA1363" s="128"/>
      <c r="CB1363" s="128"/>
      <c r="CC1363" s="128"/>
      <c r="CD1363" s="128"/>
      <c r="CE1363" s="128"/>
      <c r="CF1363" s="128"/>
      <c r="CG1363" s="128"/>
      <c r="CH1363" s="128"/>
      <c r="CI1363" s="128"/>
      <c r="CK1363" s="116"/>
      <c r="EF1363" s="136" t="s">
        <v>844</v>
      </c>
      <c r="EG1363" s="136" t="s">
        <v>896</v>
      </c>
      <c r="EH1363" s="136" t="s">
        <v>238</v>
      </c>
      <c r="EI1363" s="136" t="s">
        <v>897</v>
      </c>
      <c r="EJ1363" s="136" t="s">
        <v>886</v>
      </c>
      <c r="EL1363" s="131" t="s">
        <v>898</v>
      </c>
      <c r="EM1363" s="131" t="s">
        <v>899</v>
      </c>
      <c r="EN1363" s="131" t="s">
        <v>900</v>
      </c>
      <c r="EO1363" s="131" t="s">
        <v>901</v>
      </c>
      <c r="EP1363" s="132" t="s">
        <v>902</v>
      </c>
    </row>
    <row r="1364" spans="3:148" ht="14.25" customHeight="1" x14ac:dyDescent="0.35">
      <c r="C1364" s="128"/>
      <c r="D1364" s="128"/>
      <c r="E1364" s="128"/>
      <c r="F1364" s="128"/>
      <c r="G1364" s="128"/>
      <c r="H1364" s="128"/>
      <c r="I1364" s="128"/>
      <c r="J1364" s="128"/>
      <c r="K1364" s="128"/>
      <c r="L1364" s="128"/>
      <c r="M1364" s="128"/>
      <c r="N1364" s="128"/>
      <c r="O1364" s="128"/>
      <c r="P1364" s="128"/>
      <c r="Q1364" s="128"/>
      <c r="R1364" s="128"/>
      <c r="S1364" s="128"/>
      <c r="T1364" s="128"/>
      <c r="U1364" s="128"/>
      <c r="V1364" s="128"/>
      <c r="W1364" s="128"/>
      <c r="X1364" s="128"/>
      <c r="Y1364" s="128"/>
      <c r="Z1364" s="128"/>
      <c r="AA1364" s="128"/>
      <c r="AB1364" s="128"/>
      <c r="AC1364" s="128"/>
      <c r="AD1364" s="128"/>
      <c r="AE1364" s="128"/>
      <c r="AF1364" s="128"/>
      <c r="AG1364" s="128"/>
      <c r="AH1364" s="128"/>
      <c r="AI1364" s="128"/>
      <c r="AJ1364" s="128"/>
      <c r="AK1364" s="128"/>
      <c r="AL1364" s="128"/>
      <c r="AM1364" s="128"/>
      <c r="AN1364" s="128"/>
      <c r="AO1364" s="128"/>
      <c r="AP1364" s="128"/>
      <c r="AQ1364" s="128"/>
      <c r="AR1364" s="128"/>
      <c r="AS1364" s="128"/>
      <c r="AT1364" s="128"/>
      <c r="AU1364" s="128"/>
      <c r="AV1364" s="128"/>
      <c r="AW1364" s="128"/>
      <c r="AX1364" s="128"/>
      <c r="AY1364" s="128"/>
      <c r="AZ1364" s="128"/>
      <c r="BA1364" s="128"/>
      <c r="BB1364" s="128"/>
      <c r="BC1364" s="128"/>
      <c r="BD1364" s="128"/>
      <c r="BE1364" s="128"/>
      <c r="BF1364" s="128"/>
      <c r="BG1364" s="128"/>
      <c r="BH1364" s="128"/>
      <c r="BI1364" s="128"/>
      <c r="BJ1364" s="128"/>
      <c r="BK1364" s="128"/>
      <c r="BL1364" s="128"/>
      <c r="BM1364" s="128"/>
      <c r="BN1364" s="128"/>
      <c r="BO1364" s="128"/>
      <c r="BP1364" s="128"/>
      <c r="BQ1364" s="128"/>
      <c r="BR1364" s="128"/>
      <c r="BS1364" s="128"/>
      <c r="BT1364" s="128"/>
      <c r="BU1364" s="128"/>
      <c r="BV1364" s="128"/>
      <c r="BW1364" s="128"/>
      <c r="BX1364" s="128"/>
      <c r="BY1364" s="128"/>
      <c r="BZ1364" s="128"/>
      <c r="CA1364" s="128"/>
      <c r="CB1364" s="128"/>
      <c r="CC1364" s="128"/>
      <c r="CD1364" s="128"/>
      <c r="CE1364" s="128"/>
      <c r="CF1364" s="128"/>
      <c r="CG1364" s="128"/>
      <c r="CH1364" s="128"/>
      <c r="CI1364" s="128"/>
      <c r="CK1364" s="116"/>
      <c r="EF1364" s="133">
        <v>47.9</v>
      </c>
      <c r="EG1364" s="133">
        <v>83.8</v>
      </c>
      <c r="EH1364" s="133">
        <v>52.1</v>
      </c>
      <c r="EI1364" s="133">
        <v>73.099999999999994</v>
      </c>
      <c r="EJ1364" s="133">
        <v>64.3</v>
      </c>
      <c r="EL1364" s="133">
        <v>79.790000000000006</v>
      </c>
      <c r="EM1364" s="133">
        <v>81.349999999999994</v>
      </c>
      <c r="EN1364" s="133">
        <v>42.52</v>
      </c>
      <c r="EO1364" s="133">
        <v>72.13</v>
      </c>
      <c r="EP1364" s="137">
        <v>306</v>
      </c>
    </row>
    <row r="1365" spans="3:148" ht="14.25" customHeight="1" x14ac:dyDescent="0.35">
      <c r="C1365" s="128"/>
      <c r="D1365" s="128"/>
      <c r="E1365" s="128"/>
      <c r="F1365" s="128"/>
      <c r="G1365" s="128"/>
      <c r="H1365" s="128"/>
      <c r="I1365" s="128"/>
      <c r="J1365" s="128"/>
      <c r="K1365" s="128"/>
      <c r="L1365" s="128"/>
      <c r="M1365" s="128"/>
      <c r="N1365" s="128"/>
      <c r="O1365" s="128"/>
      <c r="P1365" s="128"/>
      <c r="Q1365" s="128"/>
      <c r="R1365" s="128"/>
      <c r="S1365" s="128"/>
      <c r="T1365" s="128"/>
      <c r="U1365" s="128"/>
      <c r="V1365" s="128"/>
      <c r="W1365" s="128"/>
      <c r="X1365" s="128"/>
      <c r="Y1365" s="128"/>
      <c r="Z1365" s="128"/>
      <c r="AA1365" s="128"/>
      <c r="AB1365" s="128"/>
      <c r="AC1365" s="128"/>
      <c r="AD1365" s="128"/>
      <c r="AE1365" s="128"/>
      <c r="AF1365" s="128"/>
      <c r="AG1365" s="128"/>
      <c r="AH1365" s="128"/>
      <c r="AI1365" s="128"/>
      <c r="AJ1365" s="128"/>
      <c r="AK1365" s="128"/>
      <c r="AL1365" s="128"/>
      <c r="AM1365" s="128"/>
      <c r="AN1365" s="128"/>
      <c r="AO1365" s="128"/>
      <c r="AP1365" s="128"/>
      <c r="AQ1365" s="128"/>
      <c r="AR1365" s="128"/>
      <c r="AS1365" s="128"/>
      <c r="AT1365" s="128"/>
      <c r="AU1365" s="128"/>
      <c r="AV1365" s="128"/>
      <c r="AW1365" s="128"/>
      <c r="AX1365" s="128"/>
      <c r="AY1365" s="128"/>
      <c r="AZ1365" s="128"/>
      <c r="BA1365" s="128"/>
      <c r="BB1365" s="128"/>
      <c r="BC1365" s="128"/>
      <c r="BD1365" s="128"/>
      <c r="BE1365" s="128"/>
      <c r="BF1365" s="128"/>
      <c r="BG1365" s="128"/>
      <c r="BH1365" s="128"/>
      <c r="BI1365" s="128"/>
      <c r="BJ1365" s="128"/>
      <c r="BK1365" s="128"/>
      <c r="BL1365" s="128"/>
      <c r="BM1365" s="128"/>
      <c r="BN1365" s="128"/>
      <c r="BO1365" s="128"/>
      <c r="BP1365" s="128"/>
      <c r="BQ1365" s="128"/>
      <c r="BR1365" s="128"/>
      <c r="BS1365" s="128"/>
      <c r="BT1365" s="128"/>
      <c r="BU1365" s="128"/>
      <c r="BV1365" s="128"/>
      <c r="BW1365" s="128"/>
      <c r="BX1365" s="128"/>
      <c r="BY1365" s="128"/>
      <c r="BZ1365" s="128"/>
      <c r="CA1365" s="128"/>
      <c r="CB1365" s="128"/>
      <c r="CC1365" s="128"/>
      <c r="CD1365" s="128"/>
      <c r="CE1365" s="128"/>
      <c r="CF1365" s="128"/>
      <c r="CG1365" s="128"/>
      <c r="CH1365" s="128"/>
      <c r="CI1365" s="128"/>
      <c r="CK1365" s="116"/>
    </row>
    <row r="1366" spans="3:148" ht="14.25" customHeight="1" x14ac:dyDescent="0.35">
      <c r="C1366" s="128"/>
      <c r="D1366" s="128"/>
      <c r="E1366" s="128"/>
      <c r="F1366" s="128"/>
      <c r="G1366" s="128"/>
      <c r="H1366" s="128"/>
      <c r="I1366" s="128"/>
      <c r="J1366" s="128"/>
      <c r="K1366" s="128"/>
      <c r="L1366" s="128"/>
      <c r="M1366" s="128"/>
      <c r="N1366" s="128"/>
      <c r="O1366" s="128"/>
      <c r="P1366" s="128"/>
      <c r="Q1366" s="128"/>
      <c r="R1366" s="128"/>
      <c r="S1366" s="128"/>
      <c r="T1366" s="128"/>
      <c r="U1366" s="128"/>
      <c r="V1366" s="128"/>
      <c r="W1366" s="128"/>
      <c r="X1366" s="128"/>
      <c r="Y1366" s="128"/>
      <c r="Z1366" s="128"/>
      <c r="AA1366" s="128"/>
      <c r="AB1366" s="128"/>
      <c r="AC1366" s="128"/>
      <c r="AD1366" s="128"/>
      <c r="AE1366" s="128"/>
      <c r="AF1366" s="128"/>
      <c r="AG1366" s="128"/>
      <c r="AH1366" s="128"/>
      <c r="AI1366" s="128"/>
      <c r="AJ1366" s="128"/>
      <c r="AK1366" s="128"/>
      <c r="AL1366" s="128"/>
      <c r="AM1366" s="128"/>
      <c r="AN1366" s="128"/>
      <c r="AO1366" s="128"/>
      <c r="AP1366" s="128"/>
      <c r="AQ1366" s="128"/>
      <c r="AR1366" s="128"/>
      <c r="AS1366" s="128"/>
      <c r="AT1366" s="128"/>
      <c r="AU1366" s="128"/>
      <c r="AV1366" s="128"/>
      <c r="AW1366" s="128"/>
      <c r="AX1366" s="128"/>
      <c r="AY1366" s="128"/>
      <c r="AZ1366" s="128"/>
      <c r="BA1366" s="128"/>
      <c r="BB1366" s="128"/>
      <c r="BC1366" s="128"/>
      <c r="BD1366" s="128"/>
      <c r="BE1366" s="128"/>
      <c r="BF1366" s="128"/>
      <c r="BG1366" s="128"/>
      <c r="BH1366" s="128"/>
      <c r="BI1366" s="128"/>
      <c r="BJ1366" s="128"/>
      <c r="BK1366" s="128"/>
      <c r="BL1366" s="128"/>
      <c r="BM1366" s="128"/>
      <c r="BN1366" s="128"/>
      <c r="BO1366" s="128"/>
      <c r="BP1366" s="128"/>
      <c r="BQ1366" s="128"/>
      <c r="BR1366" s="128"/>
      <c r="BS1366" s="128"/>
      <c r="BT1366" s="128"/>
      <c r="BU1366" s="128"/>
      <c r="BV1366" s="128"/>
      <c r="BW1366" s="128"/>
      <c r="BX1366" s="128"/>
      <c r="BY1366" s="128"/>
      <c r="BZ1366" s="128"/>
      <c r="CA1366" s="128"/>
      <c r="CB1366" s="128"/>
      <c r="CC1366" s="128"/>
      <c r="CD1366" s="128"/>
      <c r="CE1366" s="128"/>
      <c r="CF1366" s="128"/>
      <c r="CG1366" s="128"/>
      <c r="CH1366" s="128"/>
      <c r="CI1366" s="128"/>
      <c r="CK1366" s="116"/>
      <c r="EF1366" s="490" t="s">
        <v>895</v>
      </c>
      <c r="EG1366" s="490"/>
    </row>
    <row r="1367" spans="3:148" ht="14.25" customHeight="1" x14ac:dyDescent="0.35">
      <c r="C1367" s="128"/>
      <c r="D1367" s="128"/>
      <c r="E1367" s="128"/>
      <c r="F1367" s="128"/>
      <c r="G1367" s="128"/>
      <c r="H1367" s="128"/>
      <c r="I1367" s="128"/>
      <c r="J1367" s="128"/>
      <c r="K1367" s="128"/>
      <c r="L1367" s="128"/>
      <c r="M1367" s="128"/>
      <c r="N1367" s="128"/>
      <c r="O1367" s="128"/>
      <c r="P1367" s="128"/>
      <c r="Q1367" s="128"/>
      <c r="R1367" s="128"/>
      <c r="S1367" s="128"/>
      <c r="T1367" s="128"/>
      <c r="U1367" s="128"/>
      <c r="V1367" s="128"/>
      <c r="W1367" s="128"/>
      <c r="X1367" s="128"/>
      <c r="Y1367" s="128"/>
      <c r="Z1367" s="128"/>
      <c r="AA1367" s="128"/>
      <c r="AB1367" s="128"/>
      <c r="AC1367" s="128"/>
      <c r="AD1367" s="128"/>
      <c r="AE1367" s="128"/>
      <c r="AF1367" s="128"/>
      <c r="AG1367" s="128"/>
      <c r="AH1367" s="128"/>
      <c r="AI1367" s="128"/>
      <c r="AJ1367" s="128"/>
      <c r="AK1367" s="128"/>
      <c r="AL1367" s="128"/>
      <c r="AM1367" s="128"/>
      <c r="AN1367" s="128"/>
      <c r="AO1367" s="128"/>
      <c r="AP1367" s="128"/>
      <c r="AQ1367" s="128"/>
      <c r="AR1367" s="128"/>
      <c r="AS1367" s="128"/>
      <c r="AT1367" s="128"/>
      <c r="AU1367" s="128"/>
      <c r="AV1367" s="128"/>
      <c r="AW1367" s="128"/>
      <c r="AX1367" s="128"/>
      <c r="AY1367" s="128"/>
      <c r="AZ1367" s="128"/>
      <c r="BA1367" s="128"/>
      <c r="BB1367" s="128"/>
      <c r="BC1367" s="128"/>
      <c r="BD1367" s="128"/>
      <c r="BE1367" s="128"/>
      <c r="BF1367" s="128"/>
      <c r="BG1367" s="128"/>
      <c r="BH1367" s="128"/>
      <c r="BI1367" s="128"/>
      <c r="BJ1367" s="128"/>
      <c r="BK1367" s="128"/>
      <c r="BL1367" s="128"/>
      <c r="BM1367" s="128"/>
      <c r="BN1367" s="128"/>
      <c r="BO1367" s="128"/>
      <c r="BP1367" s="128"/>
      <c r="BQ1367" s="128"/>
      <c r="BR1367" s="128"/>
      <c r="BS1367" s="128"/>
      <c r="BT1367" s="128"/>
      <c r="BU1367" s="128"/>
      <c r="BV1367" s="128"/>
      <c r="BW1367" s="128"/>
      <c r="BX1367" s="128"/>
      <c r="BY1367" s="128"/>
      <c r="BZ1367" s="128"/>
      <c r="CA1367" s="128"/>
      <c r="CB1367" s="128"/>
      <c r="CC1367" s="128"/>
      <c r="CD1367" s="128"/>
      <c r="CE1367" s="128"/>
      <c r="CF1367" s="128"/>
      <c r="CG1367" s="128"/>
      <c r="CH1367" s="128"/>
      <c r="CI1367" s="128"/>
      <c r="CK1367" s="116"/>
      <c r="EF1367" s="131" t="s">
        <v>903</v>
      </c>
      <c r="EG1367" s="131" t="s">
        <v>904</v>
      </c>
    </row>
    <row r="1368" spans="3:148" ht="14.25" customHeight="1" x14ac:dyDescent="0.35">
      <c r="C1368" s="128"/>
      <c r="D1368" s="128"/>
      <c r="E1368" s="128"/>
      <c r="F1368" s="128"/>
      <c r="G1368" s="128"/>
      <c r="H1368" s="128"/>
      <c r="I1368" s="128"/>
      <c r="J1368" s="128"/>
      <c r="K1368" s="128"/>
      <c r="L1368" s="128"/>
      <c r="M1368" s="128"/>
      <c r="N1368" s="128"/>
      <c r="O1368" s="128"/>
      <c r="P1368" s="128"/>
      <c r="Q1368" s="128"/>
      <c r="R1368" s="128"/>
      <c r="S1368" s="128"/>
      <c r="T1368" s="128"/>
      <c r="U1368" s="128"/>
      <c r="V1368" s="128"/>
      <c r="W1368" s="128"/>
      <c r="X1368" s="128"/>
      <c r="Y1368" s="128"/>
      <c r="Z1368" s="128"/>
      <c r="AA1368" s="128"/>
      <c r="AB1368" s="128"/>
      <c r="AC1368" s="128"/>
      <c r="AD1368" s="128"/>
      <c r="AE1368" s="128"/>
      <c r="AF1368" s="128"/>
      <c r="AG1368" s="128"/>
      <c r="AH1368" s="128"/>
      <c r="AI1368" s="128"/>
      <c r="AJ1368" s="128"/>
      <c r="AK1368" s="128"/>
      <c r="AL1368" s="128"/>
      <c r="AM1368" s="128"/>
      <c r="AN1368" s="128"/>
      <c r="AO1368" s="128"/>
      <c r="AP1368" s="128"/>
      <c r="AQ1368" s="128"/>
      <c r="AR1368" s="128"/>
      <c r="AS1368" s="128"/>
      <c r="AT1368" s="128"/>
      <c r="AU1368" s="128"/>
      <c r="AV1368" s="128"/>
      <c r="AW1368" s="128"/>
      <c r="AX1368" s="128"/>
      <c r="AY1368" s="128"/>
      <c r="AZ1368" s="128"/>
      <c r="BA1368" s="128"/>
      <c r="BB1368" s="128"/>
      <c r="BC1368" s="128"/>
      <c r="BD1368" s="128"/>
      <c r="BE1368" s="128"/>
      <c r="BF1368" s="128"/>
      <c r="BG1368" s="128"/>
      <c r="BH1368" s="128"/>
      <c r="BI1368" s="128"/>
      <c r="BJ1368" s="128"/>
      <c r="BK1368" s="128"/>
      <c r="BL1368" s="128"/>
      <c r="BM1368" s="128"/>
      <c r="BN1368" s="128"/>
      <c r="BO1368" s="128"/>
      <c r="BP1368" s="128"/>
      <c r="BQ1368" s="128"/>
      <c r="BR1368" s="128"/>
      <c r="BS1368" s="128"/>
      <c r="BT1368" s="128"/>
      <c r="BU1368" s="128"/>
      <c r="BV1368" s="128"/>
      <c r="BW1368" s="128"/>
      <c r="BX1368" s="128"/>
      <c r="BY1368" s="128"/>
      <c r="BZ1368" s="128"/>
      <c r="CA1368" s="128"/>
      <c r="CB1368" s="128"/>
      <c r="CC1368" s="128"/>
      <c r="CD1368" s="128"/>
      <c r="CE1368" s="128"/>
      <c r="CF1368" s="128"/>
      <c r="CG1368" s="128"/>
      <c r="CH1368" s="128"/>
      <c r="CI1368" s="128"/>
      <c r="CK1368" s="116"/>
      <c r="EF1368" s="133">
        <v>56.4</v>
      </c>
      <c r="EG1368" s="137">
        <v>46</v>
      </c>
    </row>
    <row r="1369" spans="3:148" ht="14.25" customHeight="1" x14ac:dyDescent="0.35">
      <c r="C1369" s="128"/>
      <c r="D1369" s="128"/>
      <c r="E1369" s="128"/>
      <c r="F1369" s="128"/>
      <c r="G1369" s="128"/>
      <c r="H1369" s="128"/>
      <c r="I1369" s="128"/>
      <c r="J1369" s="128"/>
      <c r="K1369" s="128"/>
      <c r="L1369" s="128"/>
      <c r="M1369" s="128"/>
      <c r="N1369" s="128"/>
      <c r="O1369" s="128"/>
      <c r="P1369" s="128"/>
      <c r="Q1369" s="128"/>
      <c r="R1369" s="128"/>
      <c r="S1369" s="128"/>
      <c r="T1369" s="128"/>
      <c r="U1369" s="128"/>
      <c r="V1369" s="128"/>
      <c r="W1369" s="128"/>
      <c r="X1369" s="128"/>
      <c r="Y1369" s="128"/>
      <c r="Z1369" s="128"/>
      <c r="AA1369" s="128"/>
      <c r="AB1369" s="128"/>
      <c r="AC1369" s="128"/>
      <c r="AD1369" s="128"/>
      <c r="AE1369" s="128"/>
      <c r="AF1369" s="128"/>
      <c r="AG1369" s="128"/>
      <c r="AH1369" s="128"/>
      <c r="AI1369" s="128"/>
      <c r="AJ1369" s="128"/>
      <c r="AK1369" s="128"/>
      <c r="AL1369" s="128"/>
      <c r="AM1369" s="128"/>
      <c r="AN1369" s="128"/>
      <c r="AO1369" s="128"/>
      <c r="AP1369" s="128"/>
      <c r="AQ1369" s="128"/>
      <c r="AR1369" s="128"/>
      <c r="AS1369" s="128"/>
      <c r="AT1369" s="128"/>
      <c r="AU1369" s="128"/>
      <c r="AV1369" s="128"/>
      <c r="AW1369" s="128"/>
      <c r="AX1369" s="128"/>
      <c r="AY1369" s="128"/>
      <c r="AZ1369" s="128"/>
      <c r="BA1369" s="128"/>
      <c r="BB1369" s="128"/>
      <c r="BC1369" s="128"/>
      <c r="BD1369" s="128"/>
      <c r="BE1369" s="128"/>
      <c r="BF1369" s="128"/>
      <c r="BG1369" s="128"/>
      <c r="BH1369" s="128"/>
      <c r="BI1369" s="128"/>
      <c r="BJ1369" s="128"/>
      <c r="BK1369" s="128"/>
      <c r="BL1369" s="128"/>
      <c r="BM1369" s="128"/>
      <c r="BN1369" s="128"/>
      <c r="BO1369" s="128"/>
      <c r="BP1369" s="128"/>
      <c r="BQ1369" s="128"/>
      <c r="BR1369" s="128"/>
      <c r="BS1369" s="128"/>
      <c r="BT1369" s="128"/>
      <c r="BU1369" s="128"/>
      <c r="BV1369" s="128"/>
      <c r="BW1369" s="128"/>
      <c r="BX1369" s="128"/>
      <c r="BY1369" s="128"/>
      <c r="BZ1369" s="128"/>
      <c r="CA1369" s="128"/>
      <c r="CB1369" s="128"/>
      <c r="CC1369" s="128"/>
      <c r="CD1369" s="128"/>
      <c r="CE1369" s="128"/>
      <c r="CF1369" s="128"/>
      <c r="CG1369" s="128"/>
      <c r="CH1369" s="128"/>
      <c r="CI1369" s="128"/>
      <c r="CK1369" s="116"/>
    </row>
    <row r="1370" spans="3:148" ht="14.25" customHeight="1" x14ac:dyDescent="0.35">
      <c r="C1370" s="128"/>
      <c r="D1370" s="128"/>
      <c r="E1370" s="128"/>
      <c r="F1370" s="128"/>
      <c r="G1370" s="128"/>
      <c r="H1370" s="128"/>
      <c r="I1370" s="128"/>
      <c r="J1370" s="128"/>
      <c r="K1370" s="128"/>
      <c r="L1370" s="128"/>
      <c r="M1370" s="128"/>
      <c r="N1370" s="128"/>
      <c r="O1370" s="128"/>
      <c r="P1370" s="128"/>
      <c r="Q1370" s="128"/>
      <c r="R1370" s="128"/>
      <c r="S1370" s="128"/>
      <c r="T1370" s="128"/>
      <c r="U1370" s="128"/>
      <c r="V1370" s="128"/>
      <c r="W1370" s="128"/>
      <c r="X1370" s="128"/>
      <c r="Y1370" s="128"/>
      <c r="Z1370" s="128"/>
      <c r="AA1370" s="128"/>
      <c r="AB1370" s="128"/>
      <c r="AC1370" s="128"/>
      <c r="AD1370" s="128"/>
      <c r="AE1370" s="128"/>
      <c r="AF1370" s="128"/>
      <c r="AG1370" s="128"/>
      <c r="AH1370" s="128"/>
      <c r="AI1370" s="128"/>
      <c r="AJ1370" s="128"/>
      <c r="AK1370" s="128"/>
      <c r="AL1370" s="128"/>
      <c r="AM1370" s="128"/>
      <c r="AN1370" s="128"/>
      <c r="AO1370" s="128"/>
      <c r="AP1370" s="128"/>
      <c r="AQ1370" s="128"/>
      <c r="AR1370" s="128"/>
      <c r="AS1370" s="128"/>
      <c r="AT1370" s="128"/>
      <c r="AU1370" s="128"/>
      <c r="AV1370" s="128"/>
      <c r="AW1370" s="128"/>
      <c r="AX1370" s="128"/>
      <c r="AY1370" s="128"/>
      <c r="AZ1370" s="128"/>
      <c r="BA1370" s="128"/>
      <c r="BB1370" s="128"/>
      <c r="BC1370" s="128"/>
      <c r="BD1370" s="128"/>
      <c r="BE1370" s="128"/>
      <c r="BF1370" s="128"/>
      <c r="BG1370" s="128"/>
      <c r="BH1370" s="128"/>
      <c r="BI1370" s="128"/>
      <c r="BJ1370" s="128"/>
      <c r="BK1370" s="128"/>
      <c r="BL1370" s="128"/>
      <c r="BM1370" s="128"/>
      <c r="BN1370" s="128"/>
      <c r="BO1370" s="128"/>
      <c r="BP1370" s="128"/>
      <c r="BQ1370" s="128"/>
      <c r="BR1370" s="128"/>
      <c r="BS1370" s="128"/>
      <c r="BT1370" s="128"/>
      <c r="BU1370" s="128"/>
      <c r="BV1370" s="128"/>
      <c r="BW1370" s="128"/>
      <c r="BX1370" s="128"/>
      <c r="BY1370" s="128"/>
      <c r="BZ1370" s="128"/>
      <c r="CA1370" s="128"/>
      <c r="CB1370" s="128"/>
      <c r="CC1370" s="128"/>
      <c r="CD1370" s="128"/>
      <c r="CE1370" s="128"/>
      <c r="CF1370" s="128"/>
      <c r="CG1370" s="128"/>
      <c r="CH1370" s="128"/>
      <c r="CI1370" s="128"/>
      <c r="CK1370" s="116"/>
    </row>
    <row r="1371" spans="3:148" ht="14.25" customHeight="1" x14ac:dyDescent="0.35">
      <c r="C1371" s="128"/>
      <c r="D1371" s="128"/>
      <c r="E1371" s="128"/>
      <c r="F1371" s="128"/>
      <c r="G1371" s="128"/>
      <c r="H1371" s="128"/>
      <c r="I1371" s="128"/>
      <c r="J1371" s="128"/>
      <c r="K1371" s="128"/>
      <c r="L1371" s="128"/>
      <c r="M1371" s="128"/>
      <c r="N1371" s="128"/>
      <c r="O1371" s="128"/>
      <c r="P1371" s="128"/>
      <c r="Q1371" s="128"/>
      <c r="R1371" s="128"/>
      <c r="S1371" s="128"/>
      <c r="T1371" s="128"/>
      <c r="U1371" s="128"/>
      <c r="V1371" s="128"/>
      <c r="W1371" s="128"/>
      <c r="X1371" s="128"/>
      <c r="Y1371" s="128"/>
      <c r="Z1371" s="128"/>
      <c r="AA1371" s="128"/>
      <c r="AB1371" s="128"/>
      <c r="AC1371" s="128"/>
      <c r="AD1371" s="128"/>
      <c r="AE1371" s="128"/>
      <c r="AF1371" s="128"/>
      <c r="AG1371" s="128"/>
      <c r="AH1371" s="128"/>
      <c r="AI1371" s="128"/>
      <c r="AJ1371" s="128"/>
      <c r="AK1371" s="128"/>
      <c r="AL1371" s="128"/>
      <c r="AM1371" s="128"/>
      <c r="AN1371" s="128"/>
      <c r="AO1371" s="128"/>
      <c r="AP1371" s="128"/>
      <c r="AQ1371" s="128"/>
      <c r="AR1371" s="128"/>
      <c r="AS1371" s="128"/>
      <c r="AT1371" s="128"/>
      <c r="AU1371" s="128"/>
      <c r="AV1371" s="128"/>
      <c r="AW1371" s="128"/>
      <c r="AX1371" s="128"/>
      <c r="AY1371" s="128"/>
      <c r="AZ1371" s="128"/>
      <c r="BA1371" s="128"/>
      <c r="BB1371" s="128"/>
      <c r="BC1371" s="128"/>
      <c r="BD1371" s="128"/>
      <c r="BE1371" s="128"/>
      <c r="BF1371" s="128"/>
      <c r="BG1371" s="128"/>
      <c r="BH1371" s="128"/>
      <c r="BI1371" s="128"/>
      <c r="BJ1371" s="128"/>
      <c r="BK1371" s="128"/>
      <c r="BL1371" s="128"/>
      <c r="BM1371" s="128"/>
      <c r="BN1371" s="128"/>
      <c r="BO1371" s="128"/>
      <c r="BP1371" s="128"/>
      <c r="BQ1371" s="128"/>
      <c r="BR1371" s="128"/>
      <c r="BS1371" s="128"/>
      <c r="BT1371" s="128"/>
      <c r="BU1371" s="128"/>
      <c r="BV1371" s="128"/>
      <c r="BW1371" s="128"/>
      <c r="BX1371" s="128"/>
      <c r="BY1371" s="128"/>
      <c r="BZ1371" s="128"/>
      <c r="CA1371" s="128"/>
      <c r="CB1371" s="128"/>
      <c r="CC1371" s="128"/>
      <c r="CD1371" s="128"/>
      <c r="CE1371" s="128"/>
      <c r="CF1371" s="128"/>
      <c r="CG1371" s="128"/>
      <c r="CH1371" s="128"/>
      <c r="CI1371" s="128"/>
      <c r="CK1371" s="116"/>
      <c r="EL1371" s="490" t="s">
        <v>911</v>
      </c>
      <c r="EM1371" s="490"/>
      <c r="EN1371" s="490"/>
      <c r="EO1371" s="490"/>
      <c r="EP1371" s="490"/>
      <c r="EQ1371" s="490"/>
      <c r="ER1371" s="490"/>
    </row>
    <row r="1372" spans="3:148" ht="14.25" customHeight="1" x14ac:dyDescent="0.35">
      <c r="C1372" s="282" t="s">
        <v>905</v>
      </c>
      <c r="D1372" s="282"/>
      <c r="E1372" s="282"/>
      <c r="F1372" s="282"/>
      <c r="G1372" s="282"/>
      <c r="H1372" s="282"/>
      <c r="I1372" s="282"/>
      <c r="J1372" s="282"/>
      <c r="K1372" s="282"/>
      <c r="L1372" s="282"/>
      <c r="M1372" s="282"/>
      <c r="N1372" s="282"/>
      <c r="O1372" s="282"/>
      <c r="P1372" s="282"/>
      <c r="Q1372" s="282"/>
      <c r="R1372" s="282"/>
      <c r="S1372" s="282"/>
      <c r="T1372" s="282"/>
      <c r="U1372" s="282"/>
      <c r="V1372" s="282"/>
      <c r="W1372" s="282"/>
      <c r="X1372" s="282"/>
      <c r="Y1372" s="282"/>
      <c r="Z1372" s="282"/>
      <c r="AA1372" s="282"/>
      <c r="AB1372" s="282"/>
      <c r="AC1372" s="282"/>
      <c r="AD1372" s="282"/>
      <c r="AE1372" s="282"/>
      <c r="AF1372" s="282"/>
      <c r="AG1372" s="282"/>
      <c r="AH1372" s="282"/>
      <c r="AI1372" s="282"/>
      <c r="AJ1372" s="282"/>
      <c r="AK1372" s="282"/>
      <c r="AL1372" s="282"/>
      <c r="AM1372" s="282"/>
      <c r="AN1372" s="282"/>
      <c r="AO1372" s="282"/>
      <c r="AP1372" s="282"/>
      <c r="AQ1372" s="128"/>
      <c r="AR1372" s="128"/>
      <c r="AS1372" s="491" t="s">
        <v>906</v>
      </c>
      <c r="AT1372" s="491"/>
      <c r="AU1372" s="491"/>
      <c r="AV1372" s="491"/>
      <c r="AW1372" s="491"/>
      <c r="AX1372" s="491"/>
      <c r="AY1372" s="491"/>
      <c r="AZ1372" s="491"/>
      <c r="BA1372" s="491"/>
      <c r="BB1372" s="491"/>
      <c r="BC1372" s="491"/>
      <c r="BD1372" s="491"/>
      <c r="BE1372" s="491"/>
      <c r="BF1372" s="491"/>
      <c r="BG1372" s="491"/>
      <c r="BH1372" s="491"/>
      <c r="BI1372" s="491"/>
      <c r="BJ1372" s="491"/>
      <c r="BK1372" s="491"/>
      <c r="BL1372" s="491"/>
      <c r="BM1372" s="491"/>
      <c r="BN1372" s="491"/>
      <c r="BO1372" s="491"/>
      <c r="BP1372" s="491"/>
      <c r="BQ1372" s="491"/>
      <c r="BR1372" s="491"/>
      <c r="BS1372" s="491"/>
      <c r="BT1372" s="491"/>
      <c r="BU1372" s="491"/>
      <c r="BV1372" s="491"/>
      <c r="BW1372" s="491"/>
      <c r="BX1372" s="491"/>
      <c r="BY1372" s="491"/>
      <c r="BZ1372" s="491"/>
      <c r="CA1372" s="491"/>
      <c r="CB1372" s="491"/>
      <c r="CC1372" s="491"/>
      <c r="CD1372" s="491"/>
      <c r="CE1372" s="491"/>
      <c r="CF1372" s="491"/>
      <c r="CG1372" s="491"/>
      <c r="CH1372" s="491"/>
      <c r="CI1372" s="128"/>
      <c r="CK1372" s="116"/>
      <c r="EL1372" s="131">
        <v>2012</v>
      </c>
      <c r="EM1372" s="131">
        <v>2013</v>
      </c>
      <c r="EN1372" s="131">
        <v>2014</v>
      </c>
      <c r="EO1372" s="131">
        <v>2015</v>
      </c>
      <c r="EP1372" s="131">
        <v>2016</v>
      </c>
      <c r="EQ1372" s="131">
        <v>2017</v>
      </c>
      <c r="ER1372" s="132">
        <v>2018</v>
      </c>
    </row>
    <row r="1373" spans="3:148" ht="14.25" customHeight="1" x14ac:dyDescent="0.35">
      <c r="C1373" s="128"/>
      <c r="D1373" s="128"/>
      <c r="E1373" s="128"/>
      <c r="F1373" s="128"/>
      <c r="G1373" s="128"/>
      <c r="H1373" s="128"/>
      <c r="I1373" s="128"/>
      <c r="J1373" s="128"/>
      <c r="K1373" s="128"/>
      <c r="L1373" s="128"/>
      <c r="M1373" s="128"/>
      <c r="N1373" s="128"/>
      <c r="O1373" s="128"/>
      <c r="P1373" s="128"/>
      <c r="Q1373" s="128"/>
      <c r="R1373" s="128"/>
      <c r="S1373" s="128"/>
      <c r="T1373" s="128"/>
      <c r="U1373" s="128"/>
      <c r="V1373" s="128"/>
      <c r="W1373" s="128"/>
      <c r="X1373" s="128"/>
      <c r="Y1373" s="128"/>
      <c r="Z1373" s="128"/>
      <c r="AA1373" s="128"/>
      <c r="AB1373" s="128"/>
      <c r="AC1373" s="128"/>
      <c r="AD1373" s="128"/>
      <c r="AE1373" s="128"/>
      <c r="AF1373" s="128"/>
      <c r="AG1373" s="128"/>
      <c r="AH1373" s="128"/>
      <c r="AI1373" s="128"/>
      <c r="AJ1373" s="128"/>
      <c r="AK1373" s="128"/>
      <c r="AL1373" s="128"/>
      <c r="AM1373" s="128"/>
      <c r="AN1373" s="128"/>
      <c r="AO1373" s="128"/>
      <c r="AP1373" s="128"/>
      <c r="AQ1373" s="128"/>
      <c r="AR1373" s="128"/>
      <c r="AS1373" s="128"/>
      <c r="AT1373" s="128"/>
      <c r="AU1373" s="128"/>
      <c r="AV1373" s="128"/>
      <c r="AW1373" s="128"/>
      <c r="AX1373" s="128"/>
      <c r="AY1373" s="128"/>
      <c r="AZ1373" s="128"/>
      <c r="BA1373" s="128"/>
      <c r="BB1373" s="128"/>
      <c r="BC1373" s="128"/>
      <c r="BD1373" s="128"/>
      <c r="BE1373" s="128"/>
      <c r="BF1373" s="128"/>
      <c r="BG1373" s="128"/>
      <c r="BH1373" s="128"/>
      <c r="BI1373" s="128"/>
      <c r="BJ1373" s="128"/>
      <c r="BK1373" s="128"/>
      <c r="BL1373" s="128"/>
      <c r="BM1373" s="128"/>
      <c r="BN1373" s="128"/>
      <c r="BO1373" s="128"/>
      <c r="BP1373" s="128"/>
      <c r="BQ1373" s="128"/>
      <c r="BR1373" s="128"/>
      <c r="BS1373" s="128"/>
      <c r="BT1373" s="128"/>
      <c r="BU1373" s="128"/>
      <c r="BV1373" s="128"/>
      <c r="BW1373" s="128"/>
      <c r="BX1373" s="128"/>
      <c r="BY1373" s="128"/>
      <c r="BZ1373" s="128"/>
      <c r="CA1373" s="128"/>
      <c r="CB1373" s="128"/>
      <c r="CC1373" s="128"/>
      <c r="CD1373" s="128"/>
      <c r="CE1373" s="128"/>
      <c r="CF1373" s="128"/>
      <c r="CG1373" s="128"/>
      <c r="CH1373" s="128"/>
      <c r="CI1373" s="128"/>
      <c r="CK1373" s="116"/>
      <c r="EL1373" s="133">
        <v>82.7</v>
      </c>
      <c r="EM1373" s="133">
        <v>80</v>
      </c>
      <c r="EN1373" s="133">
        <v>79.180000000000007</v>
      </c>
      <c r="EO1373" s="133">
        <v>81.86</v>
      </c>
      <c r="EP1373" s="133">
        <v>83.3</v>
      </c>
      <c r="EQ1373" s="133">
        <v>78.86</v>
      </c>
      <c r="ER1373" s="133"/>
    </row>
    <row r="1374" spans="3:148" ht="14.25" customHeight="1" x14ac:dyDescent="0.35">
      <c r="C1374" s="128"/>
      <c r="D1374" s="128"/>
      <c r="E1374" s="128"/>
      <c r="F1374" s="128"/>
      <c r="G1374" s="128"/>
      <c r="H1374" s="128"/>
      <c r="I1374" s="128"/>
      <c r="J1374" s="128"/>
      <c r="K1374" s="128"/>
      <c r="L1374" s="128"/>
      <c r="M1374" s="128"/>
      <c r="N1374" s="128"/>
      <c r="O1374" s="128"/>
      <c r="P1374" s="128"/>
      <c r="Q1374" s="128"/>
      <c r="R1374" s="128"/>
      <c r="S1374" s="128"/>
      <c r="T1374" s="128"/>
      <c r="U1374" s="128"/>
      <c r="V1374" s="128"/>
      <c r="W1374" s="128"/>
      <c r="X1374" s="128"/>
      <c r="Y1374" s="128"/>
      <c r="Z1374" s="128"/>
      <c r="AA1374" s="128"/>
      <c r="AB1374" s="128"/>
      <c r="AC1374" s="128"/>
      <c r="AD1374" s="128"/>
      <c r="AE1374" s="128"/>
      <c r="AF1374" s="128"/>
      <c r="AG1374" s="128"/>
      <c r="AH1374" s="128"/>
      <c r="AI1374" s="128"/>
      <c r="AJ1374" s="128"/>
      <c r="AK1374" s="128"/>
      <c r="AL1374" s="128"/>
      <c r="AM1374" s="128"/>
      <c r="AN1374" s="128"/>
      <c r="AO1374" s="128"/>
      <c r="AP1374" s="128"/>
      <c r="AQ1374" s="128"/>
      <c r="AR1374" s="128"/>
      <c r="AS1374" s="128"/>
      <c r="AT1374" s="128"/>
      <c r="AU1374" s="128"/>
      <c r="AV1374" s="128"/>
      <c r="AW1374" s="128"/>
      <c r="AX1374" s="128"/>
      <c r="AY1374" s="128"/>
      <c r="AZ1374" s="128"/>
      <c r="BA1374" s="128"/>
      <c r="BB1374" s="128"/>
      <c r="BC1374" s="128"/>
      <c r="BD1374" s="128"/>
      <c r="BE1374" s="128"/>
      <c r="BF1374" s="128"/>
      <c r="BG1374" s="128"/>
      <c r="BH1374" s="128"/>
      <c r="BI1374" s="128"/>
      <c r="BJ1374" s="128"/>
      <c r="BK1374" s="128"/>
      <c r="BL1374" s="128"/>
      <c r="BM1374" s="128"/>
      <c r="BN1374" s="128"/>
      <c r="BO1374" s="128"/>
      <c r="BP1374" s="128"/>
      <c r="BQ1374" s="128"/>
      <c r="BR1374" s="128"/>
      <c r="BS1374" s="128"/>
      <c r="BT1374" s="128"/>
      <c r="BU1374" s="128"/>
      <c r="BV1374" s="128"/>
      <c r="BW1374" s="128"/>
      <c r="BX1374" s="128"/>
      <c r="BY1374" s="128"/>
      <c r="BZ1374" s="128"/>
      <c r="CA1374" s="128"/>
      <c r="CB1374" s="128"/>
      <c r="CC1374" s="128"/>
      <c r="CD1374" s="128"/>
      <c r="CE1374" s="128"/>
      <c r="CF1374" s="128"/>
      <c r="CG1374" s="128"/>
      <c r="CH1374" s="128"/>
      <c r="CI1374" s="128"/>
      <c r="CK1374" s="116"/>
    </row>
    <row r="1375" spans="3:148" ht="14.25" customHeight="1" x14ac:dyDescent="0.35">
      <c r="C1375" s="128"/>
      <c r="D1375" s="128"/>
      <c r="E1375" s="128"/>
      <c r="F1375" s="128"/>
      <c r="G1375" s="128"/>
      <c r="H1375" s="128"/>
      <c r="I1375" s="128"/>
      <c r="J1375" s="128"/>
      <c r="K1375" s="128"/>
      <c r="L1375" s="128"/>
      <c r="M1375" s="128"/>
      <c r="N1375" s="128"/>
      <c r="O1375" s="128"/>
      <c r="P1375" s="128"/>
      <c r="Q1375" s="128"/>
      <c r="R1375" s="128"/>
      <c r="S1375" s="128"/>
      <c r="T1375" s="128"/>
      <c r="U1375" s="128"/>
      <c r="V1375" s="128"/>
      <c r="W1375" s="128"/>
      <c r="X1375" s="128"/>
      <c r="Y1375" s="128"/>
      <c r="Z1375" s="128"/>
      <c r="AA1375" s="128"/>
      <c r="AB1375" s="128"/>
      <c r="AC1375" s="128"/>
      <c r="AD1375" s="128"/>
      <c r="AE1375" s="128"/>
      <c r="AF1375" s="128"/>
      <c r="AG1375" s="128"/>
      <c r="AH1375" s="128"/>
      <c r="AI1375" s="128"/>
      <c r="AJ1375" s="128"/>
      <c r="AK1375" s="128"/>
      <c r="AL1375" s="128"/>
      <c r="AM1375" s="128"/>
      <c r="AN1375" s="128"/>
      <c r="AO1375" s="128"/>
      <c r="AP1375" s="128"/>
      <c r="AQ1375" s="128"/>
      <c r="AR1375" s="128"/>
      <c r="AS1375" s="128"/>
      <c r="AT1375" s="128"/>
      <c r="AU1375" s="128"/>
      <c r="AV1375" s="128"/>
      <c r="AW1375" s="128"/>
      <c r="AX1375" s="128"/>
      <c r="AY1375" s="128"/>
      <c r="AZ1375" s="128"/>
      <c r="BA1375" s="128"/>
      <c r="BB1375" s="128"/>
      <c r="BC1375" s="128"/>
      <c r="BD1375" s="128"/>
      <c r="BE1375" s="128"/>
      <c r="BF1375" s="128"/>
      <c r="BG1375" s="128"/>
      <c r="BH1375" s="128"/>
      <c r="BI1375" s="128"/>
      <c r="BJ1375" s="128"/>
      <c r="BK1375" s="128"/>
      <c r="BL1375" s="128"/>
      <c r="BM1375" s="128"/>
      <c r="BN1375" s="128"/>
      <c r="BO1375" s="128"/>
      <c r="BP1375" s="128"/>
      <c r="BQ1375" s="128"/>
      <c r="BR1375" s="128"/>
      <c r="BS1375" s="128"/>
      <c r="BT1375" s="128"/>
      <c r="BU1375" s="128"/>
      <c r="BV1375" s="128"/>
      <c r="BW1375" s="128"/>
      <c r="BX1375" s="128"/>
      <c r="BY1375" s="128"/>
      <c r="BZ1375" s="128"/>
      <c r="CA1375" s="128"/>
      <c r="CB1375" s="128"/>
      <c r="CC1375" s="128"/>
      <c r="CD1375" s="128"/>
      <c r="CE1375" s="128"/>
      <c r="CF1375" s="128"/>
      <c r="CG1375" s="128"/>
      <c r="CH1375" s="128"/>
      <c r="CI1375" s="128"/>
      <c r="CK1375" s="116"/>
    </row>
    <row r="1376" spans="3:148" ht="14.25" customHeight="1" x14ac:dyDescent="0.35">
      <c r="C1376" s="128"/>
      <c r="D1376" s="128"/>
      <c r="E1376" s="128"/>
      <c r="F1376" s="128"/>
      <c r="G1376" s="128"/>
      <c r="H1376" s="128"/>
      <c r="I1376" s="128"/>
      <c r="J1376" s="128"/>
      <c r="K1376" s="128"/>
      <c r="L1376" s="128"/>
      <c r="M1376" s="128"/>
      <c r="N1376" s="128"/>
      <c r="O1376" s="128"/>
      <c r="P1376" s="128"/>
      <c r="Q1376" s="128"/>
      <c r="R1376" s="128"/>
      <c r="S1376" s="128"/>
      <c r="T1376" s="128"/>
      <c r="U1376" s="128"/>
      <c r="V1376" s="128"/>
      <c r="W1376" s="128"/>
      <c r="X1376" s="128"/>
      <c r="Y1376" s="128"/>
      <c r="Z1376" s="128"/>
      <c r="AA1376" s="128"/>
      <c r="AB1376" s="128"/>
      <c r="AC1376" s="128"/>
      <c r="AD1376" s="128"/>
      <c r="AE1376" s="128"/>
      <c r="AF1376" s="128"/>
      <c r="AG1376" s="128"/>
      <c r="AH1376" s="128"/>
      <c r="AI1376" s="128"/>
      <c r="AJ1376" s="128"/>
      <c r="AK1376" s="128"/>
      <c r="AL1376" s="128"/>
      <c r="AM1376" s="128"/>
      <c r="AN1376" s="128"/>
      <c r="AO1376" s="128"/>
      <c r="AP1376" s="128"/>
      <c r="AQ1376" s="128"/>
      <c r="AR1376" s="128"/>
      <c r="AS1376" s="128"/>
      <c r="AT1376" s="128"/>
      <c r="AU1376" s="128"/>
      <c r="AV1376" s="128"/>
      <c r="AW1376" s="128"/>
      <c r="AX1376" s="128"/>
      <c r="AY1376" s="128"/>
      <c r="AZ1376" s="128"/>
      <c r="BA1376" s="128"/>
      <c r="BB1376" s="128"/>
      <c r="BC1376" s="128"/>
      <c r="BD1376" s="128"/>
      <c r="BE1376" s="128"/>
      <c r="BF1376" s="128"/>
      <c r="BG1376" s="128"/>
      <c r="BH1376" s="128"/>
      <c r="BI1376" s="128"/>
      <c r="BJ1376" s="128"/>
      <c r="BK1376" s="128"/>
      <c r="BL1376" s="128"/>
      <c r="BM1376" s="128"/>
      <c r="BN1376" s="128"/>
      <c r="BO1376" s="128"/>
      <c r="BP1376" s="128"/>
      <c r="BQ1376" s="128"/>
      <c r="BR1376" s="128"/>
      <c r="BS1376" s="128"/>
      <c r="BT1376" s="128"/>
      <c r="BU1376" s="128"/>
      <c r="BV1376" s="128"/>
      <c r="BW1376" s="128"/>
      <c r="BX1376" s="128"/>
      <c r="BY1376" s="128"/>
      <c r="BZ1376" s="128"/>
      <c r="CA1376" s="128"/>
      <c r="CB1376" s="128"/>
      <c r="CC1376" s="128"/>
      <c r="CD1376" s="128"/>
      <c r="CE1376" s="128"/>
      <c r="CF1376" s="128"/>
      <c r="CG1376" s="128"/>
      <c r="CH1376" s="128"/>
      <c r="CI1376" s="128"/>
      <c r="CK1376" s="116"/>
      <c r="EL1376" s="490" t="s">
        <v>907</v>
      </c>
      <c r="EM1376" s="490"/>
      <c r="EN1376" s="490"/>
      <c r="EO1376" s="490"/>
      <c r="EP1376" s="490"/>
      <c r="EQ1376" s="490"/>
      <c r="ER1376" s="490"/>
    </row>
    <row r="1377" spans="3:148" ht="14.25" customHeight="1" x14ac:dyDescent="0.35">
      <c r="C1377" s="128"/>
      <c r="D1377" s="128"/>
      <c r="E1377" s="128"/>
      <c r="F1377" s="128"/>
      <c r="G1377" s="128"/>
      <c r="H1377" s="128"/>
      <c r="I1377" s="128"/>
      <c r="J1377" s="128"/>
      <c r="K1377" s="128"/>
      <c r="L1377" s="128"/>
      <c r="M1377" s="128"/>
      <c r="N1377" s="128"/>
      <c r="O1377" s="128"/>
      <c r="P1377" s="128"/>
      <c r="Q1377" s="128"/>
      <c r="R1377" s="128"/>
      <c r="S1377" s="128"/>
      <c r="T1377" s="128"/>
      <c r="U1377" s="128"/>
      <c r="V1377" s="128"/>
      <c r="W1377" s="128"/>
      <c r="X1377" s="128"/>
      <c r="Y1377" s="128"/>
      <c r="Z1377" s="128"/>
      <c r="AA1377" s="128"/>
      <c r="AB1377" s="128"/>
      <c r="AC1377" s="128"/>
      <c r="AD1377" s="128"/>
      <c r="AE1377" s="128"/>
      <c r="AF1377" s="128"/>
      <c r="AG1377" s="128"/>
      <c r="AH1377" s="128"/>
      <c r="AI1377" s="128"/>
      <c r="AJ1377" s="128"/>
      <c r="AK1377" s="128"/>
      <c r="AL1377" s="128"/>
      <c r="AM1377" s="128"/>
      <c r="AN1377" s="128"/>
      <c r="AO1377" s="128"/>
      <c r="AP1377" s="128"/>
      <c r="AQ1377" s="128"/>
      <c r="AR1377" s="128"/>
      <c r="AS1377" s="128"/>
      <c r="AT1377" s="128"/>
      <c r="AU1377" s="128"/>
      <c r="AV1377" s="128"/>
      <c r="AW1377" s="128"/>
      <c r="AX1377" s="128"/>
      <c r="AY1377" s="128"/>
      <c r="AZ1377" s="128"/>
      <c r="BA1377" s="128"/>
      <c r="BB1377" s="128"/>
      <c r="BC1377" s="128"/>
      <c r="BD1377" s="128"/>
      <c r="BE1377" s="128"/>
      <c r="BF1377" s="128"/>
      <c r="BG1377" s="128"/>
      <c r="BH1377" s="128"/>
      <c r="BI1377" s="128"/>
      <c r="BJ1377" s="128"/>
      <c r="BK1377" s="128"/>
      <c r="BL1377" s="128"/>
      <c r="BM1377" s="128"/>
      <c r="BN1377" s="128"/>
      <c r="BO1377" s="128"/>
      <c r="BP1377" s="128"/>
      <c r="BQ1377" s="128"/>
      <c r="BR1377" s="128"/>
      <c r="BS1377" s="128"/>
      <c r="BT1377" s="128"/>
      <c r="BU1377" s="128"/>
      <c r="BV1377" s="128"/>
      <c r="BW1377" s="128"/>
      <c r="BX1377" s="128"/>
      <c r="BY1377" s="128"/>
      <c r="BZ1377" s="128"/>
      <c r="CA1377" s="128"/>
      <c r="CB1377" s="128"/>
      <c r="CC1377" s="128"/>
      <c r="CD1377" s="128"/>
      <c r="CE1377" s="128"/>
      <c r="CF1377" s="128"/>
      <c r="CG1377" s="128"/>
      <c r="CH1377" s="128"/>
      <c r="CI1377" s="128"/>
      <c r="CK1377" s="116"/>
      <c r="EL1377" s="131">
        <v>2012</v>
      </c>
      <c r="EM1377" s="131">
        <v>2013</v>
      </c>
      <c r="EN1377" s="131">
        <v>2014</v>
      </c>
      <c r="EO1377" s="131">
        <v>2015</v>
      </c>
      <c r="EP1377" s="131">
        <v>2016</v>
      </c>
      <c r="EQ1377" s="131">
        <v>2017</v>
      </c>
      <c r="ER1377" s="132">
        <v>2018</v>
      </c>
    </row>
    <row r="1378" spans="3:148" ht="14.25" customHeight="1" x14ac:dyDescent="0.35">
      <c r="C1378" s="128"/>
      <c r="D1378" s="128"/>
      <c r="E1378" s="128"/>
      <c r="F1378" s="128"/>
      <c r="G1378" s="128"/>
      <c r="H1378" s="128"/>
      <c r="I1378" s="128"/>
      <c r="J1378" s="128"/>
      <c r="K1378" s="128"/>
      <c r="L1378" s="128"/>
      <c r="M1378" s="128"/>
      <c r="N1378" s="128"/>
      <c r="O1378" s="128"/>
      <c r="P1378" s="128"/>
      <c r="Q1378" s="128"/>
      <c r="R1378" s="128"/>
      <c r="S1378" s="128"/>
      <c r="T1378" s="128"/>
      <c r="U1378" s="128"/>
      <c r="V1378" s="128"/>
      <c r="W1378" s="128"/>
      <c r="X1378" s="128"/>
      <c r="Y1378" s="128"/>
      <c r="Z1378" s="128"/>
      <c r="AA1378" s="128"/>
      <c r="AB1378" s="128"/>
      <c r="AC1378" s="128"/>
      <c r="AD1378" s="128"/>
      <c r="AE1378" s="128"/>
      <c r="AF1378" s="128"/>
      <c r="AG1378" s="128"/>
      <c r="AH1378" s="128"/>
      <c r="AI1378" s="128"/>
      <c r="AJ1378" s="128"/>
      <c r="AK1378" s="128"/>
      <c r="AL1378" s="128"/>
      <c r="AM1378" s="128"/>
      <c r="AN1378" s="128"/>
      <c r="AO1378" s="128"/>
      <c r="AP1378" s="128"/>
      <c r="AQ1378" s="128"/>
      <c r="AR1378" s="128"/>
      <c r="AS1378" s="128"/>
      <c r="AT1378" s="128"/>
      <c r="AU1378" s="128"/>
      <c r="AV1378" s="128"/>
      <c r="AW1378" s="128"/>
      <c r="AX1378" s="128"/>
      <c r="AY1378" s="128"/>
      <c r="AZ1378" s="128"/>
      <c r="BA1378" s="128"/>
      <c r="BB1378" s="128"/>
      <c r="BC1378" s="128"/>
      <c r="BD1378" s="128"/>
      <c r="BE1378" s="128"/>
      <c r="BF1378" s="128"/>
      <c r="BG1378" s="128"/>
      <c r="BH1378" s="128"/>
      <c r="BI1378" s="128"/>
      <c r="BJ1378" s="128"/>
      <c r="BK1378" s="128"/>
      <c r="BL1378" s="128"/>
      <c r="BM1378" s="128"/>
      <c r="BN1378" s="128"/>
      <c r="BO1378" s="128"/>
      <c r="BP1378" s="128"/>
      <c r="BQ1378" s="128"/>
      <c r="BR1378" s="128"/>
      <c r="BS1378" s="128"/>
      <c r="BT1378" s="128"/>
      <c r="BU1378" s="128"/>
      <c r="BV1378" s="128"/>
      <c r="BW1378" s="128"/>
      <c r="BX1378" s="128"/>
      <c r="BY1378" s="128"/>
      <c r="BZ1378" s="128"/>
      <c r="CA1378" s="128"/>
      <c r="CB1378" s="128"/>
      <c r="CC1378" s="128"/>
      <c r="CD1378" s="128"/>
      <c r="CE1378" s="128"/>
      <c r="CF1378" s="128"/>
      <c r="CG1378" s="128"/>
      <c r="CH1378" s="128"/>
      <c r="CI1378" s="128"/>
      <c r="CK1378" s="116"/>
      <c r="EL1378" s="133">
        <v>71.64</v>
      </c>
      <c r="EM1378" s="133">
        <v>73.099999999999994</v>
      </c>
      <c r="EN1378" s="133">
        <v>73.77</v>
      </c>
      <c r="EO1378" s="133">
        <v>76.540000000000006</v>
      </c>
      <c r="EP1378" s="133">
        <v>74.540000000000006</v>
      </c>
      <c r="EQ1378" s="133">
        <v>72.13</v>
      </c>
      <c r="ER1378" s="133"/>
    </row>
    <row r="1379" spans="3:148" ht="14.25" customHeight="1" x14ac:dyDescent="0.35">
      <c r="C1379" s="128"/>
      <c r="D1379" s="128"/>
      <c r="E1379" s="128"/>
      <c r="F1379" s="128"/>
      <c r="G1379" s="128"/>
      <c r="H1379" s="128"/>
      <c r="I1379" s="128"/>
      <c r="J1379" s="128"/>
      <c r="K1379" s="128"/>
      <c r="L1379" s="128"/>
      <c r="M1379" s="128"/>
      <c r="N1379" s="128"/>
      <c r="O1379" s="128"/>
      <c r="P1379" s="128"/>
      <c r="Q1379" s="128"/>
      <c r="R1379" s="128"/>
      <c r="S1379" s="128"/>
      <c r="T1379" s="128"/>
      <c r="U1379" s="128"/>
      <c r="V1379" s="128"/>
      <c r="W1379" s="128"/>
      <c r="X1379" s="128"/>
      <c r="Y1379" s="128"/>
      <c r="Z1379" s="128"/>
      <c r="AA1379" s="128"/>
      <c r="AB1379" s="128"/>
      <c r="AC1379" s="128"/>
      <c r="AD1379" s="128"/>
      <c r="AE1379" s="128"/>
      <c r="AF1379" s="128"/>
      <c r="AG1379" s="128"/>
      <c r="AH1379" s="128"/>
      <c r="AI1379" s="128"/>
      <c r="AJ1379" s="128"/>
      <c r="AK1379" s="128"/>
      <c r="AL1379" s="128"/>
      <c r="AM1379" s="128"/>
      <c r="AN1379" s="128"/>
      <c r="AO1379" s="128"/>
      <c r="AP1379" s="128"/>
      <c r="AQ1379" s="128"/>
      <c r="AR1379" s="128"/>
      <c r="AS1379" s="128"/>
      <c r="AT1379" s="128"/>
      <c r="AU1379" s="128"/>
      <c r="AV1379" s="128"/>
      <c r="AW1379" s="128"/>
      <c r="AX1379" s="128"/>
      <c r="AY1379" s="128"/>
      <c r="AZ1379" s="128"/>
      <c r="BA1379" s="128"/>
      <c r="BB1379" s="128"/>
      <c r="BC1379" s="128"/>
      <c r="BD1379" s="128"/>
      <c r="BE1379" s="128"/>
      <c r="BF1379" s="128"/>
      <c r="BG1379" s="128"/>
      <c r="BH1379" s="128"/>
      <c r="BI1379" s="128"/>
      <c r="BJ1379" s="128"/>
      <c r="BK1379" s="128"/>
      <c r="BL1379" s="128"/>
      <c r="BM1379" s="128"/>
      <c r="BN1379" s="128"/>
      <c r="BO1379" s="128"/>
      <c r="BP1379" s="128"/>
      <c r="BQ1379" s="128"/>
      <c r="BR1379" s="128"/>
      <c r="BS1379" s="128"/>
      <c r="BT1379" s="128"/>
      <c r="BU1379" s="128"/>
      <c r="BV1379" s="128"/>
      <c r="BW1379" s="128"/>
      <c r="BX1379" s="128"/>
      <c r="BY1379" s="128"/>
      <c r="BZ1379" s="128"/>
      <c r="CA1379" s="128"/>
      <c r="CB1379" s="128"/>
      <c r="CC1379" s="128"/>
      <c r="CD1379" s="128"/>
      <c r="CE1379" s="128"/>
      <c r="CF1379" s="128"/>
      <c r="CG1379" s="128"/>
      <c r="CH1379" s="128"/>
      <c r="CI1379" s="128"/>
      <c r="CK1379" s="116"/>
    </row>
    <row r="1380" spans="3:148" ht="14.25" customHeight="1" x14ac:dyDescent="0.35">
      <c r="C1380" s="128"/>
      <c r="D1380" s="128"/>
      <c r="E1380" s="128"/>
      <c r="F1380" s="128"/>
      <c r="G1380" s="128"/>
      <c r="H1380" s="128"/>
      <c r="I1380" s="128"/>
      <c r="J1380" s="128"/>
      <c r="K1380" s="128"/>
      <c r="L1380" s="128"/>
      <c r="M1380" s="128"/>
      <c r="N1380" s="128"/>
      <c r="O1380" s="128"/>
      <c r="P1380" s="128"/>
      <c r="Q1380" s="128"/>
      <c r="R1380" s="128"/>
      <c r="S1380" s="128"/>
      <c r="T1380" s="128"/>
      <c r="U1380" s="128"/>
      <c r="V1380" s="128"/>
      <c r="W1380" s="128"/>
      <c r="X1380" s="128"/>
      <c r="Y1380" s="128"/>
      <c r="Z1380" s="128"/>
      <c r="AA1380" s="128"/>
      <c r="AB1380" s="128"/>
      <c r="AC1380" s="128"/>
      <c r="AD1380" s="128"/>
      <c r="AE1380" s="128"/>
      <c r="AF1380" s="128"/>
      <c r="AG1380" s="128"/>
      <c r="AH1380" s="128"/>
      <c r="AI1380" s="128"/>
      <c r="AJ1380" s="128"/>
      <c r="AK1380" s="128"/>
      <c r="AL1380" s="128"/>
      <c r="AM1380" s="128"/>
      <c r="AN1380" s="128"/>
      <c r="AO1380" s="128"/>
      <c r="AP1380" s="128"/>
      <c r="AQ1380" s="128"/>
      <c r="AR1380" s="128"/>
      <c r="AS1380" s="128"/>
      <c r="AT1380" s="128"/>
      <c r="AU1380" s="128"/>
      <c r="AV1380" s="128"/>
      <c r="AW1380" s="128"/>
      <c r="AX1380" s="128"/>
      <c r="AY1380" s="128"/>
      <c r="AZ1380" s="128"/>
      <c r="BA1380" s="128"/>
      <c r="BB1380" s="128"/>
      <c r="BC1380" s="128"/>
      <c r="BD1380" s="128"/>
      <c r="BE1380" s="128"/>
      <c r="BF1380" s="128"/>
      <c r="BG1380" s="128"/>
      <c r="BH1380" s="128"/>
      <c r="BI1380" s="128"/>
      <c r="BJ1380" s="128"/>
      <c r="BK1380" s="128"/>
      <c r="BL1380" s="128"/>
      <c r="BM1380" s="128"/>
      <c r="BN1380" s="128"/>
      <c r="BO1380" s="128"/>
      <c r="BP1380" s="128"/>
      <c r="BQ1380" s="128"/>
      <c r="BR1380" s="128"/>
      <c r="BS1380" s="128"/>
      <c r="BT1380" s="128"/>
      <c r="BU1380" s="128"/>
      <c r="BV1380" s="128"/>
      <c r="BW1380" s="128"/>
      <c r="BX1380" s="128"/>
      <c r="BY1380" s="128"/>
      <c r="BZ1380" s="128"/>
      <c r="CA1380" s="128"/>
      <c r="CB1380" s="128"/>
      <c r="CC1380" s="128"/>
      <c r="CD1380" s="128"/>
      <c r="CE1380" s="128"/>
      <c r="CF1380" s="128"/>
      <c r="CG1380" s="128"/>
      <c r="CH1380" s="128"/>
      <c r="CI1380" s="128"/>
      <c r="CK1380" s="116"/>
    </row>
    <row r="1381" spans="3:148" ht="14.25" customHeight="1" x14ac:dyDescent="0.35">
      <c r="C1381" s="128"/>
      <c r="D1381" s="128"/>
      <c r="E1381" s="128"/>
      <c r="F1381" s="128"/>
      <c r="G1381" s="128"/>
      <c r="H1381" s="128"/>
      <c r="I1381" s="128"/>
      <c r="J1381" s="128"/>
      <c r="K1381" s="128"/>
      <c r="L1381" s="128"/>
      <c r="M1381" s="128"/>
      <c r="N1381" s="128"/>
      <c r="O1381" s="128"/>
      <c r="P1381" s="128"/>
      <c r="Q1381" s="128"/>
      <c r="R1381" s="128"/>
      <c r="S1381" s="128"/>
      <c r="T1381" s="128"/>
      <c r="U1381" s="128"/>
      <c r="V1381" s="128"/>
      <c r="W1381" s="128"/>
      <c r="X1381" s="128"/>
      <c r="Y1381" s="128"/>
      <c r="Z1381" s="128"/>
      <c r="AA1381" s="128"/>
      <c r="AB1381" s="128"/>
      <c r="AC1381" s="128"/>
      <c r="AD1381" s="128"/>
      <c r="AE1381" s="128"/>
      <c r="AF1381" s="128"/>
      <c r="AG1381" s="128"/>
      <c r="AH1381" s="128"/>
      <c r="AI1381" s="128"/>
      <c r="AJ1381" s="128"/>
      <c r="AK1381" s="128"/>
      <c r="AL1381" s="128"/>
      <c r="AM1381" s="128"/>
      <c r="AN1381" s="128"/>
      <c r="AO1381" s="128"/>
      <c r="AP1381" s="128"/>
      <c r="AQ1381" s="128"/>
      <c r="AR1381" s="128"/>
      <c r="AS1381" s="128"/>
      <c r="AT1381" s="128"/>
      <c r="AU1381" s="128"/>
      <c r="AV1381" s="128"/>
      <c r="AW1381" s="128"/>
      <c r="AX1381" s="128"/>
      <c r="AY1381" s="128"/>
      <c r="AZ1381" s="128"/>
      <c r="BA1381" s="128"/>
      <c r="BB1381" s="128"/>
      <c r="BC1381" s="128"/>
      <c r="BD1381" s="128"/>
      <c r="BE1381" s="128"/>
      <c r="BF1381" s="128"/>
      <c r="BG1381" s="128"/>
      <c r="BH1381" s="128"/>
      <c r="BI1381" s="128"/>
      <c r="BJ1381" s="128"/>
      <c r="BK1381" s="128"/>
      <c r="BL1381" s="128"/>
      <c r="BM1381" s="128"/>
      <c r="BN1381" s="128"/>
      <c r="BO1381" s="128"/>
      <c r="BP1381" s="128"/>
      <c r="BQ1381" s="128"/>
      <c r="BR1381" s="128"/>
      <c r="BS1381" s="128"/>
      <c r="BT1381" s="128"/>
      <c r="BU1381" s="128"/>
      <c r="BV1381" s="128"/>
      <c r="BW1381" s="128"/>
      <c r="BX1381" s="128"/>
      <c r="BY1381" s="128"/>
      <c r="BZ1381" s="128"/>
      <c r="CA1381" s="128"/>
      <c r="CB1381" s="128"/>
      <c r="CC1381" s="128"/>
      <c r="CD1381" s="128"/>
      <c r="CE1381" s="128"/>
      <c r="CF1381" s="128"/>
      <c r="CG1381" s="128"/>
      <c r="CH1381" s="128"/>
      <c r="CI1381" s="128"/>
      <c r="CK1381" s="116"/>
    </row>
    <row r="1382" spans="3:148" ht="14.25" customHeight="1" x14ac:dyDescent="0.35">
      <c r="C1382" s="128"/>
      <c r="D1382" s="128"/>
      <c r="E1382" s="128"/>
      <c r="F1382" s="128"/>
      <c r="G1382" s="128"/>
      <c r="H1382" s="128"/>
      <c r="I1382" s="128"/>
      <c r="J1382" s="128"/>
      <c r="K1382" s="128"/>
      <c r="L1382" s="128"/>
      <c r="M1382" s="128"/>
      <c r="N1382" s="128"/>
      <c r="O1382" s="128"/>
      <c r="P1382" s="128"/>
      <c r="Q1382" s="128"/>
      <c r="R1382" s="128"/>
      <c r="S1382" s="128"/>
      <c r="T1382" s="128"/>
      <c r="U1382" s="128"/>
      <c r="V1382" s="128"/>
      <c r="W1382" s="128"/>
      <c r="X1382" s="128"/>
      <c r="Y1382" s="128"/>
      <c r="Z1382" s="128"/>
      <c r="AA1382" s="128"/>
      <c r="AB1382" s="128"/>
      <c r="AC1382" s="128"/>
      <c r="AD1382" s="128"/>
      <c r="AE1382" s="128"/>
      <c r="AF1382" s="128"/>
      <c r="AG1382" s="128"/>
      <c r="AH1382" s="128"/>
      <c r="AI1382" s="128"/>
      <c r="AJ1382" s="128"/>
      <c r="AK1382" s="128"/>
      <c r="AL1382" s="128"/>
      <c r="AM1382" s="128"/>
      <c r="AN1382" s="128"/>
      <c r="AO1382" s="128"/>
      <c r="AP1382" s="128"/>
      <c r="AQ1382" s="128"/>
      <c r="AR1382" s="128"/>
      <c r="AS1382" s="128"/>
      <c r="AT1382" s="128"/>
      <c r="AU1382" s="128"/>
      <c r="AV1382" s="128"/>
      <c r="AW1382" s="128"/>
      <c r="AX1382" s="128"/>
      <c r="AY1382" s="128"/>
      <c r="AZ1382" s="128"/>
      <c r="BA1382" s="128"/>
      <c r="BB1382" s="128"/>
      <c r="BC1382" s="128"/>
      <c r="BD1382" s="128"/>
      <c r="BE1382" s="128"/>
      <c r="BF1382" s="128"/>
      <c r="BG1382" s="128"/>
      <c r="BH1382" s="128"/>
      <c r="BI1382" s="128"/>
      <c r="BJ1382" s="128"/>
      <c r="BK1382" s="128"/>
      <c r="BL1382" s="128"/>
      <c r="BM1382" s="128"/>
      <c r="BN1382" s="128"/>
      <c r="BO1382" s="128"/>
      <c r="BP1382" s="128"/>
      <c r="BQ1382" s="128"/>
      <c r="BR1382" s="128"/>
      <c r="BS1382" s="128"/>
      <c r="BT1382" s="128"/>
      <c r="BU1382" s="128"/>
      <c r="BV1382" s="128"/>
      <c r="BW1382" s="128"/>
      <c r="BX1382" s="128"/>
      <c r="BY1382" s="128"/>
      <c r="BZ1382" s="128"/>
      <c r="CA1382" s="128"/>
      <c r="CB1382" s="128"/>
      <c r="CC1382" s="128"/>
      <c r="CD1382" s="128"/>
      <c r="CE1382" s="128"/>
      <c r="CF1382" s="128"/>
      <c r="CG1382" s="128"/>
      <c r="CH1382" s="128"/>
      <c r="CI1382" s="128"/>
      <c r="CK1382" s="116"/>
    </row>
    <row r="1383" spans="3:148" ht="14.25" customHeight="1" x14ac:dyDescent="0.35">
      <c r="C1383" s="128"/>
      <c r="D1383" s="128"/>
      <c r="E1383" s="128"/>
      <c r="F1383" s="128"/>
      <c r="G1383" s="128"/>
      <c r="H1383" s="128"/>
      <c r="I1383" s="128"/>
      <c r="J1383" s="128"/>
      <c r="K1383" s="128"/>
      <c r="L1383" s="128"/>
      <c r="M1383" s="128"/>
      <c r="N1383" s="128"/>
      <c r="O1383" s="128"/>
      <c r="P1383" s="128"/>
      <c r="Q1383" s="128"/>
      <c r="R1383" s="128"/>
      <c r="S1383" s="128"/>
      <c r="T1383" s="128"/>
      <c r="U1383" s="128"/>
      <c r="V1383" s="128"/>
      <c r="W1383" s="128"/>
      <c r="X1383" s="128"/>
      <c r="Y1383" s="128"/>
      <c r="Z1383" s="128"/>
      <c r="AA1383" s="128"/>
      <c r="AB1383" s="128"/>
      <c r="AC1383" s="128"/>
      <c r="AD1383" s="128"/>
      <c r="AE1383" s="128"/>
      <c r="AF1383" s="128"/>
      <c r="AG1383" s="128"/>
      <c r="AH1383" s="128"/>
      <c r="AI1383" s="128"/>
      <c r="AJ1383" s="128"/>
      <c r="AK1383" s="128"/>
      <c r="AL1383" s="128"/>
      <c r="AM1383" s="128"/>
      <c r="AN1383" s="128"/>
      <c r="AO1383" s="128"/>
      <c r="AP1383" s="128"/>
      <c r="AQ1383" s="128"/>
      <c r="AR1383" s="128"/>
      <c r="AS1383" s="128"/>
      <c r="AT1383" s="128"/>
      <c r="AU1383" s="128"/>
      <c r="AV1383" s="128"/>
      <c r="AW1383" s="128"/>
      <c r="AX1383" s="128"/>
      <c r="AY1383" s="128"/>
      <c r="AZ1383" s="128"/>
      <c r="BA1383" s="128"/>
      <c r="BB1383" s="128"/>
      <c r="BC1383" s="128"/>
      <c r="BD1383" s="128"/>
      <c r="BE1383" s="128"/>
      <c r="BF1383" s="128"/>
      <c r="BG1383" s="128"/>
      <c r="BH1383" s="128"/>
      <c r="BI1383" s="128"/>
      <c r="BJ1383" s="128"/>
      <c r="BK1383" s="128"/>
      <c r="BL1383" s="128"/>
      <c r="BM1383" s="128"/>
      <c r="BN1383" s="128"/>
      <c r="BO1383" s="128"/>
      <c r="BP1383" s="128"/>
      <c r="BQ1383" s="128"/>
      <c r="BR1383" s="128"/>
      <c r="BS1383" s="128"/>
      <c r="BT1383" s="128"/>
      <c r="BU1383" s="128"/>
      <c r="BV1383" s="128"/>
      <c r="BW1383" s="128"/>
      <c r="BX1383" s="128"/>
      <c r="BY1383" s="128"/>
      <c r="BZ1383" s="128"/>
      <c r="CA1383" s="128"/>
      <c r="CB1383" s="128"/>
      <c r="CC1383" s="128"/>
      <c r="CD1383" s="128"/>
      <c r="CE1383" s="128"/>
      <c r="CF1383" s="128"/>
      <c r="CG1383" s="128"/>
      <c r="CH1383" s="128"/>
      <c r="CI1383" s="128"/>
      <c r="CK1383" s="116"/>
    </row>
    <row r="1384" spans="3:148" ht="14.25" customHeight="1" x14ac:dyDescent="0.35">
      <c r="C1384" s="128"/>
      <c r="D1384" s="128"/>
      <c r="E1384" s="128"/>
      <c r="F1384" s="128"/>
      <c r="G1384" s="128"/>
      <c r="H1384" s="128"/>
      <c r="I1384" s="128"/>
      <c r="J1384" s="128"/>
      <c r="K1384" s="128"/>
      <c r="L1384" s="128"/>
      <c r="M1384" s="128"/>
      <c r="N1384" s="128"/>
      <c r="O1384" s="128"/>
      <c r="P1384" s="128"/>
      <c r="Q1384" s="128"/>
      <c r="R1384" s="128"/>
      <c r="S1384" s="128"/>
      <c r="T1384" s="128"/>
      <c r="U1384" s="128"/>
      <c r="V1384" s="128"/>
      <c r="W1384" s="128"/>
      <c r="X1384" s="128"/>
      <c r="Y1384" s="128"/>
      <c r="Z1384" s="128"/>
      <c r="AA1384" s="128"/>
      <c r="AB1384" s="128"/>
      <c r="AC1384" s="128"/>
      <c r="AD1384" s="128"/>
      <c r="AE1384" s="128"/>
      <c r="AF1384" s="128"/>
      <c r="AG1384" s="128"/>
      <c r="AH1384" s="128"/>
      <c r="AI1384" s="128"/>
      <c r="AJ1384" s="128"/>
      <c r="AK1384" s="128"/>
      <c r="AL1384" s="128"/>
      <c r="AM1384" s="128"/>
      <c r="AN1384" s="128"/>
      <c r="AO1384" s="128"/>
      <c r="AP1384" s="128"/>
      <c r="AQ1384" s="128"/>
      <c r="AR1384" s="128"/>
      <c r="AS1384" s="128"/>
      <c r="AT1384" s="128"/>
      <c r="AU1384" s="128"/>
      <c r="AV1384" s="128"/>
      <c r="AW1384" s="128"/>
      <c r="AX1384" s="128"/>
      <c r="AY1384" s="128"/>
      <c r="AZ1384" s="128"/>
      <c r="BA1384" s="128"/>
      <c r="BB1384" s="128"/>
      <c r="BC1384" s="128"/>
      <c r="BD1384" s="128"/>
      <c r="BE1384" s="128"/>
      <c r="BF1384" s="128"/>
      <c r="BG1384" s="128"/>
      <c r="BH1384" s="128"/>
      <c r="BI1384" s="128"/>
      <c r="BJ1384" s="128"/>
      <c r="BK1384" s="128"/>
      <c r="BL1384" s="128"/>
      <c r="BM1384" s="128"/>
      <c r="BN1384" s="128"/>
      <c r="BO1384" s="128"/>
      <c r="BP1384" s="128"/>
      <c r="BQ1384" s="128"/>
      <c r="BR1384" s="128"/>
      <c r="BS1384" s="128"/>
      <c r="BT1384" s="128"/>
      <c r="BU1384" s="128"/>
      <c r="BV1384" s="128"/>
      <c r="BW1384" s="128"/>
      <c r="BX1384" s="128"/>
      <c r="BY1384" s="128"/>
      <c r="BZ1384" s="128"/>
      <c r="CA1384" s="128"/>
      <c r="CB1384" s="128"/>
      <c r="CC1384" s="128"/>
      <c r="CD1384" s="128"/>
      <c r="CE1384" s="128"/>
      <c r="CF1384" s="128"/>
      <c r="CG1384" s="128"/>
      <c r="CH1384" s="128"/>
      <c r="CI1384" s="128"/>
      <c r="CK1384" s="116"/>
    </row>
    <row r="1385" spans="3:148" ht="14.25" customHeight="1" x14ac:dyDescent="0.35">
      <c r="C1385" s="128"/>
      <c r="D1385" s="128"/>
      <c r="E1385" s="128"/>
      <c r="F1385" s="128"/>
      <c r="G1385" s="128"/>
      <c r="H1385" s="128"/>
      <c r="I1385" s="128"/>
      <c r="J1385" s="128"/>
      <c r="K1385" s="128"/>
      <c r="L1385" s="128"/>
      <c r="M1385" s="128"/>
      <c r="N1385" s="128"/>
      <c r="O1385" s="128"/>
      <c r="P1385" s="128"/>
      <c r="Q1385" s="128"/>
      <c r="R1385" s="128"/>
      <c r="S1385" s="128"/>
      <c r="T1385" s="128"/>
      <c r="U1385" s="128"/>
      <c r="V1385" s="128"/>
      <c r="W1385" s="128"/>
      <c r="X1385" s="128"/>
      <c r="Y1385" s="128"/>
      <c r="Z1385" s="128"/>
      <c r="AA1385" s="128"/>
      <c r="AB1385" s="128"/>
      <c r="AC1385" s="128"/>
      <c r="AD1385" s="128"/>
      <c r="AE1385" s="128"/>
      <c r="AF1385" s="128"/>
      <c r="AG1385" s="128"/>
      <c r="AH1385" s="128"/>
      <c r="AI1385" s="128"/>
      <c r="AJ1385" s="128"/>
      <c r="AK1385" s="128"/>
      <c r="AL1385" s="128"/>
      <c r="AM1385" s="128"/>
      <c r="AN1385" s="128"/>
      <c r="AO1385" s="128"/>
      <c r="AP1385" s="128"/>
      <c r="AQ1385" s="128"/>
      <c r="AR1385" s="128"/>
      <c r="AS1385" s="128"/>
      <c r="AT1385" s="128"/>
      <c r="AU1385" s="128"/>
      <c r="AV1385" s="128"/>
      <c r="AW1385" s="128"/>
      <c r="AX1385" s="128"/>
      <c r="AY1385" s="128"/>
      <c r="AZ1385" s="128"/>
      <c r="BA1385" s="128"/>
      <c r="BB1385" s="128"/>
      <c r="BC1385" s="128"/>
      <c r="BD1385" s="128"/>
      <c r="BE1385" s="128"/>
      <c r="BF1385" s="128"/>
      <c r="BG1385" s="128"/>
      <c r="BH1385" s="128"/>
      <c r="BI1385" s="128"/>
      <c r="BJ1385" s="128"/>
      <c r="BK1385" s="128"/>
      <c r="BL1385" s="128"/>
      <c r="BM1385" s="128"/>
      <c r="BN1385" s="128"/>
      <c r="BO1385" s="128"/>
      <c r="BP1385" s="128"/>
      <c r="BQ1385" s="128"/>
      <c r="BR1385" s="128"/>
      <c r="BS1385" s="128"/>
      <c r="BT1385" s="128"/>
      <c r="BU1385" s="128"/>
      <c r="BV1385" s="128"/>
      <c r="BW1385" s="128"/>
      <c r="BX1385" s="128"/>
      <c r="BY1385" s="128"/>
      <c r="BZ1385" s="128"/>
      <c r="CA1385" s="128"/>
      <c r="CB1385" s="128"/>
      <c r="CC1385" s="128"/>
      <c r="CD1385" s="128"/>
      <c r="CE1385" s="128"/>
      <c r="CF1385" s="128"/>
      <c r="CG1385" s="128"/>
      <c r="CH1385" s="128"/>
      <c r="CI1385" s="128"/>
      <c r="CK1385" s="116"/>
    </row>
    <row r="1386" spans="3:148" ht="14.25" customHeight="1" x14ac:dyDescent="0.35">
      <c r="C1386" s="128"/>
      <c r="D1386" s="128"/>
      <c r="E1386" s="128"/>
      <c r="F1386" s="128"/>
      <c r="G1386" s="128"/>
      <c r="H1386" s="128"/>
      <c r="I1386" s="128"/>
      <c r="J1386" s="128"/>
      <c r="K1386" s="128"/>
      <c r="L1386" s="128"/>
      <c r="M1386" s="128"/>
      <c r="N1386" s="128"/>
      <c r="O1386" s="128"/>
      <c r="P1386" s="128"/>
      <c r="Q1386" s="128"/>
      <c r="R1386" s="128"/>
      <c r="S1386" s="128"/>
      <c r="T1386" s="128"/>
      <c r="U1386" s="128"/>
      <c r="V1386" s="128"/>
      <c r="W1386" s="128"/>
      <c r="X1386" s="128"/>
      <c r="Y1386" s="128"/>
      <c r="Z1386" s="128"/>
      <c r="AA1386" s="128"/>
      <c r="AB1386" s="128"/>
      <c r="AC1386" s="128"/>
      <c r="AD1386" s="128"/>
      <c r="AE1386" s="128"/>
      <c r="AF1386" s="128"/>
      <c r="AG1386" s="128"/>
      <c r="AH1386" s="128"/>
      <c r="AI1386" s="128"/>
      <c r="AJ1386" s="128"/>
      <c r="AK1386" s="128"/>
      <c r="AL1386" s="128"/>
      <c r="AM1386" s="128"/>
      <c r="AN1386" s="128"/>
      <c r="AO1386" s="128"/>
      <c r="AP1386" s="128"/>
      <c r="AQ1386" s="128"/>
      <c r="AR1386" s="128"/>
      <c r="AS1386" s="128"/>
      <c r="AT1386" s="128"/>
      <c r="AU1386" s="128"/>
      <c r="AV1386" s="128"/>
      <c r="AW1386" s="128"/>
      <c r="AX1386" s="128"/>
      <c r="AY1386" s="128"/>
      <c r="AZ1386" s="128"/>
      <c r="BA1386" s="128"/>
      <c r="BB1386" s="128"/>
      <c r="BC1386" s="128"/>
      <c r="BD1386" s="128"/>
      <c r="BE1386" s="128"/>
      <c r="BF1386" s="128"/>
      <c r="BG1386" s="128"/>
      <c r="BH1386" s="128"/>
      <c r="BI1386" s="128"/>
      <c r="BJ1386" s="128"/>
      <c r="BK1386" s="128"/>
      <c r="BL1386" s="128"/>
      <c r="BM1386" s="128"/>
      <c r="BN1386" s="128"/>
      <c r="BO1386" s="128"/>
      <c r="BP1386" s="128"/>
      <c r="BQ1386" s="128"/>
      <c r="BR1386" s="128"/>
      <c r="BS1386" s="128"/>
      <c r="BT1386" s="128"/>
      <c r="BU1386" s="128"/>
      <c r="BV1386" s="128"/>
      <c r="BW1386" s="128"/>
      <c r="BX1386" s="128"/>
      <c r="BY1386" s="128"/>
      <c r="BZ1386" s="128"/>
      <c r="CA1386" s="128"/>
      <c r="CB1386" s="128"/>
      <c r="CC1386" s="128"/>
      <c r="CD1386" s="128"/>
      <c r="CE1386" s="128"/>
      <c r="CF1386" s="128"/>
      <c r="CG1386" s="128"/>
      <c r="CH1386" s="128"/>
      <c r="CI1386" s="128"/>
      <c r="CK1386" s="116"/>
    </row>
    <row r="1387" spans="3:148" ht="14.25" customHeight="1" x14ac:dyDescent="0.35">
      <c r="C1387" s="128"/>
      <c r="D1387" s="128"/>
      <c r="E1387" s="128"/>
      <c r="F1387" s="128"/>
      <c r="G1387" s="128"/>
      <c r="H1387" s="128"/>
      <c r="I1387" s="128"/>
      <c r="J1387" s="128"/>
      <c r="K1387" s="128"/>
      <c r="L1387" s="128"/>
      <c r="M1387" s="128"/>
      <c r="N1387" s="128"/>
      <c r="O1387" s="128"/>
      <c r="P1387" s="128"/>
      <c r="Q1387" s="128"/>
      <c r="R1387" s="128"/>
      <c r="S1387" s="128"/>
      <c r="T1387" s="128"/>
      <c r="U1387" s="128"/>
      <c r="V1387" s="128"/>
      <c r="W1387" s="128"/>
      <c r="X1387" s="128"/>
      <c r="Y1387" s="128"/>
      <c r="Z1387" s="128"/>
      <c r="AA1387" s="128"/>
      <c r="AB1387" s="128"/>
      <c r="AC1387" s="128"/>
      <c r="AD1387" s="128"/>
      <c r="AE1387" s="128"/>
      <c r="AF1387" s="128"/>
      <c r="AG1387" s="128"/>
      <c r="AH1387" s="128"/>
      <c r="AI1387" s="128"/>
      <c r="AJ1387" s="128"/>
      <c r="AK1387" s="128"/>
      <c r="AL1387" s="128"/>
      <c r="AM1387" s="128"/>
      <c r="AN1387" s="128"/>
      <c r="AO1387" s="128"/>
      <c r="AP1387" s="128"/>
      <c r="AQ1387" s="128"/>
      <c r="AR1387" s="128"/>
      <c r="AS1387" s="128"/>
      <c r="AT1387" s="128"/>
      <c r="AU1387" s="128"/>
      <c r="AV1387" s="128"/>
      <c r="AW1387" s="128"/>
      <c r="AX1387" s="128"/>
      <c r="AY1387" s="128"/>
      <c r="AZ1387" s="128"/>
      <c r="BA1387" s="128"/>
      <c r="BB1387" s="128"/>
      <c r="BC1387" s="128"/>
      <c r="BD1387" s="128"/>
      <c r="BE1387" s="128"/>
      <c r="BF1387" s="128"/>
      <c r="BG1387" s="128"/>
      <c r="BH1387" s="128"/>
      <c r="BI1387" s="128"/>
      <c r="BJ1387" s="128"/>
      <c r="BK1387" s="128"/>
      <c r="BL1387" s="128"/>
      <c r="BM1387" s="128"/>
      <c r="BN1387" s="128"/>
      <c r="BO1387" s="128"/>
      <c r="BP1387" s="128"/>
      <c r="BQ1387" s="128"/>
      <c r="BR1387" s="128"/>
      <c r="BS1387" s="128"/>
      <c r="BT1387" s="128"/>
      <c r="BU1387" s="128"/>
      <c r="BV1387" s="128"/>
      <c r="BW1387" s="128"/>
      <c r="BX1387" s="128"/>
      <c r="BY1387" s="128"/>
      <c r="BZ1387" s="128"/>
      <c r="CA1387" s="128"/>
      <c r="CB1387" s="128"/>
      <c r="CC1387" s="128"/>
      <c r="CD1387" s="128"/>
      <c r="CE1387" s="128"/>
      <c r="CF1387" s="128"/>
      <c r="CG1387" s="128"/>
      <c r="CH1387" s="128"/>
      <c r="CI1387" s="128"/>
      <c r="CK1387" s="116"/>
    </row>
    <row r="1388" spans="3:148" ht="14.25" customHeight="1" x14ac:dyDescent="0.35">
      <c r="C1388" s="128"/>
      <c r="D1388" s="128"/>
      <c r="E1388" s="128"/>
      <c r="F1388" s="128"/>
      <c r="G1388" s="128"/>
      <c r="H1388" s="128"/>
      <c r="I1388" s="128"/>
      <c r="J1388" s="128"/>
      <c r="K1388" s="128"/>
      <c r="L1388" s="128"/>
      <c r="M1388" s="128"/>
      <c r="N1388" s="128"/>
      <c r="O1388" s="128"/>
      <c r="P1388" s="128"/>
      <c r="Q1388" s="128"/>
      <c r="R1388" s="128"/>
      <c r="S1388" s="128"/>
      <c r="T1388" s="128"/>
      <c r="U1388" s="128"/>
      <c r="V1388" s="128"/>
      <c r="W1388" s="128"/>
      <c r="X1388" s="128"/>
      <c r="Y1388" s="128"/>
      <c r="Z1388" s="128"/>
      <c r="AA1388" s="128"/>
      <c r="AB1388" s="128"/>
      <c r="AC1388" s="128"/>
      <c r="AD1388" s="128"/>
      <c r="AE1388" s="128"/>
      <c r="AF1388" s="128"/>
      <c r="AG1388" s="128"/>
      <c r="AH1388" s="128"/>
      <c r="AI1388" s="128"/>
      <c r="AJ1388" s="128"/>
      <c r="AK1388" s="128"/>
      <c r="AL1388" s="128"/>
      <c r="AM1388" s="128"/>
      <c r="AN1388" s="128"/>
      <c r="AO1388" s="128"/>
      <c r="AP1388" s="128"/>
      <c r="AQ1388" s="128"/>
      <c r="AR1388" s="128"/>
      <c r="AS1388" s="128"/>
      <c r="AT1388" s="128"/>
      <c r="AU1388" s="128"/>
      <c r="AV1388" s="128"/>
      <c r="AW1388" s="128"/>
      <c r="AX1388" s="128"/>
      <c r="AY1388" s="128"/>
      <c r="AZ1388" s="128"/>
      <c r="BA1388" s="128"/>
      <c r="BB1388" s="128"/>
      <c r="BC1388" s="128"/>
      <c r="BD1388" s="128"/>
      <c r="BE1388" s="128"/>
      <c r="BF1388" s="128"/>
      <c r="BG1388" s="128"/>
      <c r="BH1388" s="128"/>
      <c r="BI1388" s="128"/>
      <c r="BJ1388" s="128"/>
      <c r="BK1388" s="128"/>
      <c r="BL1388" s="128"/>
      <c r="BM1388" s="128"/>
      <c r="BN1388" s="128"/>
      <c r="BO1388" s="128"/>
      <c r="BP1388" s="128"/>
      <c r="BQ1388" s="128"/>
      <c r="BR1388" s="128"/>
      <c r="BS1388" s="128"/>
      <c r="BT1388" s="128"/>
      <c r="BU1388" s="128"/>
      <c r="BV1388" s="128"/>
      <c r="BW1388" s="128"/>
      <c r="BX1388" s="128"/>
      <c r="BY1388" s="128"/>
      <c r="BZ1388" s="128"/>
      <c r="CA1388" s="128"/>
      <c r="CB1388" s="128"/>
      <c r="CC1388" s="128"/>
      <c r="CD1388" s="128"/>
      <c r="CE1388" s="128"/>
      <c r="CF1388" s="128"/>
      <c r="CG1388" s="128"/>
      <c r="CH1388" s="128"/>
      <c r="CI1388" s="128"/>
      <c r="CK1388" s="116"/>
    </row>
    <row r="1389" spans="3:148" ht="14.25" customHeight="1" x14ac:dyDescent="0.35">
      <c r="C1389" s="128"/>
      <c r="D1389" s="128"/>
      <c r="E1389" s="128"/>
      <c r="F1389" s="128"/>
      <c r="G1389" s="128"/>
      <c r="H1389" s="128"/>
      <c r="I1389" s="128"/>
      <c r="J1389" s="128"/>
      <c r="K1389" s="128"/>
      <c r="L1389" s="128"/>
      <c r="M1389" s="128"/>
      <c r="N1389" s="128"/>
      <c r="O1389" s="128"/>
      <c r="P1389" s="128"/>
      <c r="Q1389" s="128"/>
      <c r="R1389" s="128"/>
      <c r="S1389" s="128"/>
      <c r="T1389" s="128"/>
      <c r="U1389" s="128"/>
      <c r="V1389" s="128"/>
      <c r="W1389" s="128"/>
      <c r="X1389" s="128"/>
      <c r="Y1389" s="128"/>
      <c r="Z1389" s="128"/>
      <c r="AA1389" s="128"/>
      <c r="AB1389" s="128"/>
      <c r="AC1389" s="128"/>
      <c r="AD1389" s="128"/>
      <c r="AE1389" s="128"/>
      <c r="AF1389" s="128"/>
      <c r="AG1389" s="128"/>
      <c r="AH1389" s="128"/>
      <c r="AI1389" s="128"/>
      <c r="AJ1389" s="128"/>
      <c r="AK1389" s="128"/>
      <c r="AL1389" s="128"/>
      <c r="AM1389" s="128"/>
      <c r="AN1389" s="128"/>
      <c r="AO1389" s="128"/>
      <c r="AP1389" s="128"/>
      <c r="AQ1389" s="128"/>
      <c r="AR1389" s="128"/>
      <c r="AS1389" s="128"/>
      <c r="AT1389" s="128"/>
      <c r="AU1389" s="128"/>
      <c r="AV1389" s="128"/>
      <c r="AW1389" s="128"/>
      <c r="AX1389" s="128"/>
      <c r="AY1389" s="128"/>
      <c r="AZ1389" s="128"/>
      <c r="BA1389" s="128"/>
      <c r="BB1389" s="128"/>
      <c r="BC1389" s="128"/>
      <c r="BD1389" s="128"/>
      <c r="BE1389" s="128"/>
      <c r="BF1389" s="128"/>
      <c r="BG1389" s="128"/>
      <c r="BH1389" s="128"/>
      <c r="BI1389" s="128"/>
      <c r="BJ1389" s="128"/>
      <c r="BK1389" s="128"/>
      <c r="BL1389" s="128"/>
      <c r="BM1389" s="128"/>
      <c r="BN1389" s="128"/>
      <c r="BO1389" s="128"/>
      <c r="BP1389" s="128"/>
      <c r="BQ1389" s="128"/>
      <c r="BR1389" s="128"/>
      <c r="BS1389" s="128"/>
      <c r="BT1389" s="128"/>
      <c r="BU1389" s="128"/>
      <c r="BV1389" s="128"/>
      <c r="BW1389" s="128"/>
      <c r="BX1389" s="128"/>
      <c r="BY1389" s="128"/>
      <c r="BZ1389" s="128"/>
      <c r="CA1389" s="128"/>
      <c r="CB1389" s="128"/>
      <c r="CC1389" s="128"/>
      <c r="CD1389" s="128"/>
      <c r="CE1389" s="128"/>
      <c r="CF1389" s="128"/>
      <c r="CG1389" s="128"/>
      <c r="CH1389" s="128"/>
      <c r="CI1389" s="128"/>
      <c r="CK1389" s="116"/>
    </row>
    <row r="1390" spans="3:148" ht="14.25" customHeight="1" x14ac:dyDescent="0.35">
      <c r="C1390" s="128"/>
      <c r="D1390" s="128"/>
      <c r="E1390" s="128"/>
      <c r="F1390" s="128"/>
      <c r="G1390" s="128"/>
      <c r="H1390" s="128"/>
      <c r="I1390" s="128"/>
      <c r="J1390" s="128"/>
      <c r="K1390" s="128"/>
      <c r="L1390" s="128"/>
      <c r="M1390" s="128"/>
      <c r="N1390" s="128"/>
      <c r="O1390" s="128"/>
      <c r="P1390" s="128"/>
      <c r="Q1390" s="128"/>
      <c r="R1390" s="128"/>
      <c r="S1390" s="128"/>
      <c r="T1390" s="128"/>
      <c r="U1390" s="128"/>
      <c r="V1390" s="128"/>
      <c r="W1390" s="128"/>
      <c r="X1390" s="128"/>
      <c r="Y1390" s="128"/>
      <c r="Z1390" s="128"/>
      <c r="AA1390" s="128"/>
      <c r="AB1390" s="128"/>
      <c r="AC1390" s="128"/>
      <c r="AD1390" s="128"/>
      <c r="AE1390" s="128"/>
      <c r="AF1390" s="128"/>
      <c r="AG1390" s="128"/>
      <c r="AH1390" s="128"/>
      <c r="AI1390" s="128"/>
      <c r="AJ1390" s="128"/>
      <c r="AK1390" s="128"/>
      <c r="AL1390" s="128"/>
      <c r="AM1390" s="128"/>
      <c r="AN1390" s="128"/>
      <c r="AO1390" s="128"/>
      <c r="AP1390" s="128"/>
      <c r="AQ1390" s="128"/>
      <c r="AR1390" s="128"/>
      <c r="AS1390" s="128"/>
      <c r="AT1390" s="128"/>
      <c r="AU1390" s="128"/>
      <c r="AV1390" s="128"/>
      <c r="AW1390" s="128"/>
      <c r="AX1390" s="128"/>
      <c r="AY1390" s="128"/>
      <c r="AZ1390" s="128"/>
      <c r="BA1390" s="128"/>
      <c r="BB1390" s="128"/>
      <c r="BC1390" s="128"/>
      <c r="BD1390" s="128"/>
      <c r="BE1390" s="128"/>
      <c r="BF1390" s="128"/>
      <c r="BG1390" s="128"/>
      <c r="BH1390" s="128"/>
      <c r="BI1390" s="128"/>
      <c r="BJ1390" s="128"/>
      <c r="BK1390" s="128"/>
      <c r="BL1390" s="128"/>
      <c r="BM1390" s="128"/>
      <c r="BN1390" s="128"/>
      <c r="BO1390" s="128"/>
      <c r="BP1390" s="128"/>
      <c r="BQ1390" s="128"/>
      <c r="BR1390" s="128"/>
      <c r="BS1390" s="128"/>
      <c r="BT1390" s="128"/>
      <c r="BU1390" s="128"/>
      <c r="BV1390" s="128"/>
      <c r="BW1390" s="128"/>
      <c r="BX1390" s="128"/>
      <c r="BY1390" s="128"/>
      <c r="BZ1390" s="128"/>
      <c r="CA1390" s="128"/>
      <c r="CB1390" s="128"/>
      <c r="CC1390" s="128"/>
      <c r="CD1390" s="128"/>
      <c r="CE1390" s="128"/>
      <c r="CF1390" s="128"/>
      <c r="CG1390" s="128"/>
      <c r="CH1390" s="128"/>
      <c r="CI1390" s="128"/>
      <c r="CK1390" s="116"/>
    </row>
    <row r="1391" spans="3:148" ht="14.25" customHeight="1" x14ac:dyDescent="0.35">
      <c r="C1391" s="128"/>
      <c r="D1391" s="128"/>
      <c r="E1391" s="128"/>
      <c r="F1391" s="128"/>
      <c r="G1391" s="128"/>
      <c r="H1391" s="128"/>
      <c r="I1391" s="128"/>
      <c r="J1391" s="128"/>
      <c r="K1391" s="128"/>
      <c r="L1391" s="128"/>
      <c r="M1391" s="128"/>
      <c r="N1391" s="128"/>
      <c r="O1391" s="128"/>
      <c r="P1391" s="128"/>
      <c r="Q1391" s="128"/>
      <c r="R1391" s="128"/>
      <c r="S1391" s="128"/>
      <c r="T1391" s="128"/>
      <c r="U1391" s="128"/>
      <c r="V1391" s="128"/>
      <c r="W1391" s="128"/>
      <c r="X1391" s="128"/>
      <c r="Y1391" s="128"/>
      <c r="Z1391" s="128"/>
      <c r="AA1391" s="128"/>
      <c r="AB1391" s="128"/>
      <c r="AC1391" s="128"/>
      <c r="AD1391" s="128"/>
      <c r="AE1391" s="128"/>
      <c r="AF1391" s="128"/>
      <c r="AG1391" s="128"/>
      <c r="AH1391" s="128"/>
      <c r="AI1391" s="128"/>
      <c r="AJ1391" s="128"/>
      <c r="AK1391" s="128"/>
      <c r="AL1391" s="128"/>
      <c r="AM1391" s="128"/>
      <c r="AN1391" s="128"/>
      <c r="AO1391" s="128"/>
      <c r="AP1391" s="128"/>
      <c r="AQ1391" s="128"/>
      <c r="AR1391" s="128"/>
      <c r="AS1391" s="128"/>
      <c r="AT1391" s="128"/>
      <c r="AU1391" s="128"/>
      <c r="AV1391" s="128"/>
      <c r="AW1391" s="128"/>
      <c r="AX1391" s="128"/>
      <c r="AY1391" s="128"/>
      <c r="AZ1391" s="128"/>
      <c r="BA1391" s="128"/>
      <c r="BB1391" s="128"/>
      <c r="BC1391" s="128"/>
      <c r="BD1391" s="128"/>
      <c r="BE1391" s="128"/>
      <c r="BF1391" s="128"/>
      <c r="BG1391" s="128"/>
      <c r="BH1391" s="128"/>
      <c r="BI1391" s="128"/>
      <c r="BJ1391" s="128"/>
      <c r="BK1391" s="128"/>
      <c r="BL1391" s="128"/>
      <c r="BM1391" s="128"/>
      <c r="BN1391" s="128"/>
      <c r="BO1391" s="128"/>
      <c r="BP1391" s="128"/>
      <c r="BQ1391" s="128"/>
      <c r="BR1391" s="128"/>
      <c r="BS1391" s="128"/>
      <c r="BT1391" s="128"/>
      <c r="BU1391" s="128"/>
      <c r="BV1391" s="128"/>
      <c r="BW1391" s="128"/>
      <c r="BX1391" s="128"/>
      <c r="BY1391" s="128"/>
      <c r="BZ1391" s="128"/>
      <c r="CA1391" s="128"/>
      <c r="CB1391" s="128"/>
      <c r="CC1391" s="128"/>
      <c r="CD1391" s="128"/>
      <c r="CE1391" s="128"/>
      <c r="CF1391" s="128"/>
      <c r="CG1391" s="128"/>
      <c r="CH1391" s="128"/>
      <c r="CI1391" s="128"/>
      <c r="CK1391" s="116"/>
    </row>
    <row r="1392" spans="3:148" ht="14.25" customHeight="1" x14ac:dyDescent="0.35">
      <c r="C1392" s="128"/>
      <c r="D1392" s="283" t="s">
        <v>908</v>
      </c>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83"/>
      <c r="AE1392" s="283"/>
      <c r="AF1392" s="283"/>
      <c r="AG1392" s="283"/>
      <c r="AH1392" s="283"/>
      <c r="AI1392" s="283"/>
      <c r="AJ1392" s="283"/>
      <c r="AK1392" s="283"/>
      <c r="AL1392" s="283"/>
      <c r="AM1392" s="283"/>
      <c r="AN1392" s="283"/>
      <c r="AO1392" s="283"/>
      <c r="AP1392" s="283"/>
      <c r="AQ1392" s="283"/>
      <c r="AR1392" s="283"/>
      <c r="AS1392" s="283"/>
      <c r="AT1392" s="283"/>
      <c r="AU1392" s="283"/>
      <c r="AV1392" s="283"/>
      <c r="AW1392" s="283"/>
      <c r="AX1392" s="283"/>
      <c r="AY1392" s="283"/>
      <c r="AZ1392" s="283"/>
      <c r="BA1392" s="283"/>
      <c r="BB1392" s="283"/>
      <c r="BC1392" s="283"/>
      <c r="BD1392" s="283"/>
      <c r="BE1392" s="283"/>
      <c r="BF1392" s="283"/>
      <c r="BG1392" s="283"/>
      <c r="BH1392" s="283"/>
      <c r="BI1392" s="283"/>
      <c r="BJ1392" s="283"/>
      <c r="BK1392" s="283"/>
      <c r="BL1392" s="283"/>
      <c r="BM1392" s="283"/>
      <c r="BN1392" s="283"/>
      <c r="BO1392" s="283"/>
      <c r="BP1392" s="283"/>
      <c r="BQ1392" s="283"/>
      <c r="BR1392" s="283"/>
      <c r="BS1392" s="283"/>
      <c r="BT1392" s="283"/>
      <c r="BU1392" s="283"/>
      <c r="BV1392" s="283"/>
      <c r="BW1392" s="283"/>
      <c r="BX1392" s="283"/>
      <c r="BY1392" s="283"/>
      <c r="BZ1392" s="283"/>
      <c r="CA1392" s="283"/>
      <c r="CB1392" s="283"/>
      <c r="CC1392" s="283"/>
      <c r="CD1392" s="283"/>
      <c r="CE1392" s="283"/>
      <c r="CF1392" s="283"/>
      <c r="CG1392" s="283"/>
      <c r="CH1392" s="283"/>
      <c r="CI1392" s="283"/>
      <c r="CJ1392" s="283"/>
      <c r="CK1392" s="116"/>
    </row>
    <row r="1393" spans="3:145" ht="14.25" customHeight="1" x14ac:dyDescent="0.35">
      <c r="C1393" s="128"/>
      <c r="D1393" s="283"/>
      <c r="E1393" s="283"/>
      <c r="F1393" s="283"/>
      <c r="G1393" s="283"/>
      <c r="H1393" s="283"/>
      <c r="I1393" s="283"/>
      <c r="J1393" s="283"/>
      <c r="K1393" s="283"/>
      <c r="L1393" s="283"/>
      <c r="M1393" s="283"/>
      <c r="N1393" s="283"/>
      <c r="O1393" s="283"/>
      <c r="P1393" s="283"/>
      <c r="Q1393" s="283"/>
      <c r="R1393" s="283"/>
      <c r="S1393" s="283"/>
      <c r="T1393" s="283"/>
      <c r="U1393" s="283"/>
      <c r="V1393" s="283"/>
      <c r="W1393" s="283"/>
      <c r="X1393" s="283"/>
      <c r="Y1393" s="283"/>
      <c r="Z1393" s="283"/>
      <c r="AA1393" s="283"/>
      <c r="AB1393" s="283"/>
      <c r="AC1393" s="283"/>
      <c r="AD1393" s="283"/>
      <c r="AE1393" s="283"/>
      <c r="AF1393" s="283"/>
      <c r="AG1393" s="283"/>
      <c r="AH1393" s="283"/>
      <c r="AI1393" s="283"/>
      <c r="AJ1393" s="283"/>
      <c r="AK1393" s="283"/>
      <c r="AL1393" s="283"/>
      <c r="AM1393" s="283"/>
      <c r="AN1393" s="283"/>
      <c r="AO1393" s="283"/>
      <c r="AP1393" s="283"/>
      <c r="AQ1393" s="283"/>
      <c r="AR1393" s="283"/>
      <c r="AS1393" s="283"/>
      <c r="AT1393" s="283"/>
      <c r="AU1393" s="283"/>
      <c r="AV1393" s="283"/>
      <c r="AW1393" s="283"/>
      <c r="AX1393" s="283"/>
      <c r="AY1393" s="283"/>
      <c r="AZ1393" s="283"/>
      <c r="BA1393" s="283"/>
      <c r="BB1393" s="283"/>
      <c r="BC1393" s="283"/>
      <c r="BD1393" s="283"/>
      <c r="BE1393" s="283"/>
      <c r="BF1393" s="283"/>
      <c r="BG1393" s="283"/>
      <c r="BH1393" s="283"/>
      <c r="BI1393" s="283"/>
      <c r="BJ1393" s="283"/>
      <c r="BK1393" s="283"/>
      <c r="BL1393" s="283"/>
      <c r="BM1393" s="283"/>
      <c r="BN1393" s="283"/>
      <c r="BO1393" s="283"/>
      <c r="BP1393" s="283"/>
      <c r="BQ1393" s="283"/>
      <c r="BR1393" s="283"/>
      <c r="BS1393" s="283"/>
      <c r="BT1393" s="283"/>
      <c r="BU1393" s="283"/>
      <c r="BV1393" s="283"/>
      <c r="BW1393" s="283"/>
      <c r="BX1393" s="283"/>
      <c r="BY1393" s="283"/>
      <c r="BZ1393" s="283"/>
      <c r="CA1393" s="283"/>
      <c r="CB1393" s="283"/>
      <c r="CC1393" s="283"/>
      <c r="CD1393" s="283"/>
      <c r="CE1393" s="283"/>
      <c r="CF1393" s="283"/>
      <c r="CG1393" s="283"/>
      <c r="CH1393" s="283"/>
      <c r="CI1393" s="283"/>
      <c r="CJ1393" s="283"/>
      <c r="CK1393" s="116"/>
    </row>
    <row r="1394" spans="3:145" ht="14.25" customHeight="1" x14ac:dyDescent="0.35">
      <c r="C1394" s="128"/>
      <c r="CK1394" s="116"/>
    </row>
    <row r="1395" spans="3:145" ht="14.25" customHeight="1" x14ac:dyDescent="0.35">
      <c r="C1395" s="128"/>
      <c r="D1395" s="282" t="s">
        <v>909</v>
      </c>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282"/>
      <c r="AE1395" s="282"/>
      <c r="AF1395" s="282"/>
      <c r="AG1395" s="282"/>
      <c r="AH1395" s="282"/>
      <c r="AI1395" s="282"/>
      <c r="AJ1395" s="282"/>
      <c r="AK1395" s="282"/>
      <c r="AL1395" s="282"/>
      <c r="AM1395" s="282"/>
      <c r="AN1395" s="282"/>
      <c r="AO1395" s="282"/>
      <c r="AP1395" s="282"/>
      <c r="AR1395" s="491" t="s">
        <v>910</v>
      </c>
      <c r="AS1395" s="491"/>
      <c r="AT1395" s="491"/>
      <c r="AU1395" s="491"/>
      <c r="AV1395" s="491"/>
      <c r="AW1395" s="491"/>
      <c r="AX1395" s="491"/>
      <c r="AY1395" s="491"/>
      <c r="AZ1395" s="491"/>
      <c r="BA1395" s="491"/>
      <c r="BB1395" s="491"/>
      <c r="BC1395" s="491"/>
      <c r="BD1395" s="491"/>
      <c r="BE1395" s="491"/>
      <c r="BF1395" s="491"/>
      <c r="BG1395" s="491"/>
      <c r="BH1395" s="491"/>
      <c r="BI1395" s="491"/>
      <c r="BJ1395" s="491"/>
      <c r="BK1395" s="491"/>
      <c r="BL1395" s="491"/>
      <c r="BM1395" s="491"/>
      <c r="BN1395" s="491"/>
      <c r="BO1395" s="491"/>
      <c r="BP1395" s="491"/>
      <c r="BQ1395" s="491"/>
      <c r="BR1395" s="491"/>
      <c r="BS1395" s="491"/>
      <c r="BT1395" s="491"/>
      <c r="BU1395" s="491"/>
      <c r="BV1395" s="491"/>
      <c r="BW1395" s="491"/>
      <c r="BX1395" s="491"/>
      <c r="BY1395" s="491"/>
      <c r="BZ1395" s="491"/>
      <c r="CA1395" s="491"/>
      <c r="CB1395" s="491"/>
      <c r="CC1395" s="491"/>
      <c r="CD1395" s="491"/>
      <c r="CE1395" s="491"/>
      <c r="CF1395" s="491"/>
      <c r="CG1395" s="491"/>
      <c r="CH1395" s="491"/>
      <c r="CI1395" s="491"/>
      <c r="CJ1395" s="491"/>
      <c r="CK1395" s="116"/>
    </row>
    <row r="1396" spans="3:145" ht="14.25" customHeight="1" x14ac:dyDescent="0.35">
      <c r="C1396" s="128"/>
      <c r="D1396" s="282"/>
      <c r="E1396" s="282"/>
      <c r="F1396" s="282"/>
      <c r="G1396" s="282"/>
      <c r="H1396" s="282"/>
      <c r="I1396" s="282"/>
      <c r="J1396" s="282"/>
      <c r="K1396" s="282"/>
      <c r="L1396" s="282"/>
      <c r="M1396" s="282"/>
      <c r="N1396" s="282"/>
      <c r="O1396" s="282"/>
      <c r="P1396" s="282"/>
      <c r="Q1396" s="282"/>
      <c r="R1396" s="282"/>
      <c r="S1396" s="282"/>
      <c r="T1396" s="282"/>
      <c r="U1396" s="282"/>
      <c r="V1396" s="282"/>
      <c r="W1396" s="282"/>
      <c r="X1396" s="282"/>
      <c r="Y1396" s="282"/>
      <c r="Z1396" s="282"/>
      <c r="AA1396" s="282"/>
      <c r="AB1396" s="282"/>
      <c r="AC1396" s="282"/>
      <c r="AD1396" s="282"/>
      <c r="AE1396" s="282"/>
      <c r="AF1396" s="282"/>
      <c r="AG1396" s="282"/>
      <c r="AH1396" s="282"/>
      <c r="AI1396" s="282"/>
      <c r="AJ1396" s="282"/>
      <c r="AK1396" s="282"/>
      <c r="AL1396" s="282"/>
      <c r="AM1396" s="282"/>
      <c r="AN1396" s="282"/>
      <c r="AO1396" s="282"/>
      <c r="AP1396" s="282"/>
      <c r="AR1396" s="491"/>
      <c r="AS1396" s="491"/>
      <c r="AT1396" s="491"/>
      <c r="AU1396" s="491"/>
      <c r="AV1396" s="491"/>
      <c r="AW1396" s="491"/>
      <c r="AX1396" s="491"/>
      <c r="AY1396" s="491"/>
      <c r="AZ1396" s="491"/>
      <c r="BA1396" s="491"/>
      <c r="BB1396" s="491"/>
      <c r="BC1396" s="491"/>
      <c r="BD1396" s="491"/>
      <c r="BE1396" s="491"/>
      <c r="BF1396" s="491"/>
      <c r="BG1396" s="491"/>
      <c r="BH1396" s="491"/>
      <c r="BI1396" s="491"/>
      <c r="BJ1396" s="491"/>
      <c r="BK1396" s="491"/>
      <c r="BL1396" s="491"/>
      <c r="BM1396" s="491"/>
      <c r="BN1396" s="491"/>
      <c r="BO1396" s="491"/>
      <c r="BP1396" s="491"/>
      <c r="BQ1396" s="491"/>
      <c r="BR1396" s="491"/>
      <c r="BS1396" s="491"/>
      <c r="BT1396" s="491"/>
      <c r="BU1396" s="491"/>
      <c r="BV1396" s="491"/>
      <c r="BW1396" s="491"/>
      <c r="BX1396" s="491"/>
      <c r="BY1396" s="491"/>
      <c r="BZ1396" s="491"/>
      <c r="CA1396" s="491"/>
      <c r="CB1396" s="491"/>
      <c r="CC1396" s="491"/>
      <c r="CD1396" s="491"/>
      <c r="CE1396" s="491"/>
      <c r="CF1396" s="491"/>
      <c r="CG1396" s="491"/>
      <c r="CH1396" s="491"/>
      <c r="CI1396" s="491"/>
      <c r="CJ1396" s="491"/>
      <c r="CK1396" s="116"/>
    </row>
    <row r="1397" spans="3:145" ht="14.25" customHeight="1" x14ac:dyDescent="0.35">
      <c r="D1397" s="282"/>
      <c r="E1397" s="282"/>
      <c r="F1397" s="282"/>
      <c r="G1397" s="282"/>
      <c r="H1397" s="282"/>
      <c r="I1397" s="282"/>
      <c r="J1397" s="282"/>
      <c r="K1397" s="282"/>
      <c r="L1397" s="282"/>
      <c r="M1397" s="282"/>
      <c r="N1397" s="282"/>
      <c r="O1397" s="282"/>
      <c r="P1397" s="282"/>
      <c r="Q1397" s="282"/>
      <c r="R1397" s="282"/>
      <c r="S1397" s="282"/>
      <c r="T1397" s="282"/>
      <c r="U1397" s="282"/>
      <c r="V1397" s="282"/>
      <c r="W1397" s="282"/>
      <c r="X1397" s="282"/>
      <c r="Y1397" s="282"/>
      <c r="Z1397" s="282"/>
      <c r="AA1397" s="282"/>
      <c r="AB1397" s="282"/>
      <c r="AC1397" s="282"/>
      <c r="AD1397" s="282"/>
      <c r="AE1397" s="282"/>
      <c r="AF1397" s="282"/>
      <c r="AG1397" s="282"/>
      <c r="AH1397" s="282"/>
      <c r="AI1397" s="282"/>
      <c r="AJ1397" s="282"/>
      <c r="AK1397" s="282"/>
      <c r="AL1397" s="282"/>
      <c r="AM1397" s="282"/>
      <c r="AN1397" s="282"/>
      <c r="AO1397" s="282"/>
      <c r="AP1397" s="282"/>
      <c r="AR1397" s="491"/>
      <c r="AS1397" s="491"/>
      <c r="AT1397" s="491"/>
      <c r="AU1397" s="491"/>
      <c r="AV1397" s="491"/>
      <c r="AW1397" s="491"/>
      <c r="AX1397" s="491"/>
      <c r="AY1397" s="491"/>
      <c r="AZ1397" s="491"/>
      <c r="BA1397" s="491"/>
      <c r="BB1397" s="491"/>
      <c r="BC1397" s="491"/>
      <c r="BD1397" s="491"/>
      <c r="BE1397" s="491"/>
      <c r="BF1397" s="491"/>
      <c r="BG1397" s="491"/>
      <c r="BH1397" s="491"/>
      <c r="BI1397" s="491"/>
      <c r="BJ1397" s="491"/>
      <c r="BK1397" s="491"/>
      <c r="BL1397" s="491"/>
      <c r="BM1397" s="491"/>
      <c r="BN1397" s="491"/>
      <c r="BO1397" s="491"/>
      <c r="BP1397" s="491"/>
      <c r="BQ1397" s="491"/>
      <c r="BR1397" s="491"/>
      <c r="BS1397" s="491"/>
      <c r="BT1397" s="491"/>
      <c r="BU1397" s="491"/>
      <c r="BV1397" s="491"/>
      <c r="BW1397" s="491"/>
      <c r="BX1397" s="491"/>
      <c r="BY1397" s="491"/>
      <c r="BZ1397" s="491"/>
      <c r="CA1397" s="491"/>
      <c r="CB1397" s="491"/>
      <c r="CC1397" s="491"/>
      <c r="CD1397" s="491"/>
      <c r="CE1397" s="491"/>
      <c r="CF1397" s="491"/>
      <c r="CG1397" s="491"/>
      <c r="CH1397" s="491"/>
      <c r="CI1397" s="491"/>
      <c r="CJ1397" s="491"/>
    </row>
    <row r="1398" spans="3:145" ht="14.25" customHeight="1" x14ac:dyDescent="0.35">
      <c r="D1398" s="279" t="s">
        <v>108</v>
      </c>
      <c r="E1398" s="280"/>
      <c r="F1398" s="280"/>
      <c r="G1398" s="280"/>
      <c r="H1398" s="280"/>
      <c r="I1398" s="280"/>
      <c r="J1398" s="280"/>
      <c r="K1398" s="280"/>
      <c r="L1398" s="280"/>
      <c r="M1398" s="280"/>
      <c r="N1398" s="280"/>
      <c r="O1398" s="280"/>
      <c r="P1398" s="280"/>
      <c r="Q1398" s="281"/>
      <c r="R1398" s="415">
        <v>44930</v>
      </c>
      <c r="S1398" s="416"/>
      <c r="T1398" s="416"/>
      <c r="U1398" s="416"/>
      <c r="V1398" s="416"/>
      <c r="W1398" s="416"/>
      <c r="X1398" s="416"/>
      <c r="Y1398" s="416"/>
      <c r="Z1398" s="416"/>
      <c r="AA1398" s="416"/>
      <c r="AB1398" s="416"/>
      <c r="AC1398" s="416"/>
      <c r="AD1398" s="416"/>
      <c r="AE1398" s="417"/>
      <c r="AF1398" s="577">
        <v>6423642423</v>
      </c>
      <c r="AG1398" s="578"/>
      <c r="AH1398" s="578"/>
      <c r="AI1398" s="578"/>
      <c r="AJ1398" s="578"/>
      <c r="AK1398" s="578"/>
      <c r="AL1398" s="578"/>
      <c r="AM1398" s="578"/>
      <c r="AN1398" s="578"/>
      <c r="AO1398" s="578"/>
      <c r="AP1398" s="578"/>
      <c r="AR1398" s="469" t="s">
        <v>108</v>
      </c>
      <c r="AS1398" s="469"/>
      <c r="AT1398" s="469"/>
      <c r="AU1398" s="469"/>
      <c r="AV1398" s="469"/>
      <c r="AW1398" s="469"/>
      <c r="AX1398" s="469"/>
      <c r="AY1398" s="469"/>
      <c r="AZ1398" s="469"/>
      <c r="BA1398" s="469"/>
      <c r="BB1398" s="469"/>
      <c r="BC1398" s="469"/>
      <c r="BD1398" s="469"/>
      <c r="BE1398" s="469"/>
      <c r="BF1398" s="468">
        <v>33786</v>
      </c>
      <c r="BG1398" s="468"/>
      <c r="BH1398" s="468"/>
      <c r="BI1398" s="468"/>
      <c r="BJ1398" s="468"/>
      <c r="BK1398" s="468"/>
      <c r="BL1398" s="468"/>
      <c r="BM1398" s="468"/>
      <c r="BN1398" s="468"/>
      <c r="BO1398" s="468"/>
      <c r="BP1398" s="468"/>
      <c r="BQ1398" s="468"/>
      <c r="BR1398" s="468"/>
      <c r="BS1398" s="468"/>
      <c r="BT1398" s="579">
        <v>4907137277</v>
      </c>
      <c r="BU1398" s="579"/>
      <c r="BV1398" s="579"/>
      <c r="BW1398" s="579"/>
      <c r="BX1398" s="579"/>
      <c r="BY1398" s="579"/>
      <c r="BZ1398" s="579"/>
      <c r="CA1398" s="579"/>
      <c r="CB1398" s="579"/>
      <c r="CC1398" s="579"/>
      <c r="CD1398" s="579"/>
      <c r="CE1398" s="579"/>
      <c r="CF1398" s="579"/>
      <c r="CG1398" s="579"/>
      <c r="CH1398" s="579"/>
      <c r="CI1398" s="579"/>
      <c r="CJ1398" s="579"/>
    </row>
    <row r="1399" spans="3:145" ht="14.25" customHeight="1" x14ac:dyDescent="0.35">
      <c r="D1399" s="279" t="s">
        <v>597</v>
      </c>
      <c r="E1399" s="280"/>
      <c r="F1399" s="280"/>
      <c r="G1399" s="280"/>
      <c r="H1399" s="280"/>
      <c r="I1399" s="280"/>
      <c r="J1399" s="280"/>
      <c r="K1399" s="280"/>
      <c r="L1399" s="280"/>
      <c r="M1399" s="280"/>
      <c r="N1399" s="280"/>
      <c r="O1399" s="280"/>
      <c r="P1399" s="280"/>
      <c r="Q1399" s="281"/>
      <c r="R1399" s="415">
        <v>47295</v>
      </c>
      <c r="S1399" s="416"/>
      <c r="T1399" s="416"/>
      <c r="U1399" s="416"/>
      <c r="V1399" s="416"/>
      <c r="W1399" s="416"/>
      <c r="X1399" s="416"/>
      <c r="Y1399" s="416"/>
      <c r="Z1399" s="416"/>
      <c r="AA1399" s="416"/>
      <c r="AB1399" s="416"/>
      <c r="AC1399" s="416"/>
      <c r="AD1399" s="416"/>
      <c r="AE1399" s="417"/>
      <c r="AF1399" s="577">
        <v>6629266970</v>
      </c>
      <c r="AG1399" s="578"/>
      <c r="AH1399" s="578"/>
      <c r="AI1399" s="578"/>
      <c r="AJ1399" s="578"/>
      <c r="AK1399" s="578"/>
      <c r="AL1399" s="578"/>
      <c r="AM1399" s="578"/>
      <c r="AN1399" s="578"/>
      <c r="AO1399" s="578"/>
      <c r="AP1399" s="578"/>
      <c r="AR1399" s="469" t="s">
        <v>597</v>
      </c>
      <c r="AS1399" s="469"/>
      <c r="AT1399" s="469"/>
      <c r="AU1399" s="469"/>
      <c r="AV1399" s="469"/>
      <c r="AW1399" s="469"/>
      <c r="AX1399" s="469"/>
      <c r="AY1399" s="469"/>
      <c r="AZ1399" s="469"/>
      <c r="BA1399" s="469"/>
      <c r="BB1399" s="469"/>
      <c r="BC1399" s="469"/>
      <c r="BD1399" s="469"/>
      <c r="BE1399" s="469"/>
      <c r="BF1399" s="468">
        <v>38445</v>
      </c>
      <c r="BG1399" s="468"/>
      <c r="BH1399" s="468"/>
      <c r="BI1399" s="468"/>
      <c r="BJ1399" s="468"/>
      <c r="BK1399" s="468"/>
      <c r="BL1399" s="468"/>
      <c r="BM1399" s="468"/>
      <c r="BN1399" s="468"/>
      <c r="BO1399" s="468"/>
      <c r="BP1399" s="468"/>
      <c r="BQ1399" s="468"/>
      <c r="BR1399" s="468"/>
      <c r="BS1399" s="468"/>
      <c r="BT1399" s="579">
        <v>5474977278</v>
      </c>
      <c r="BU1399" s="579"/>
      <c r="BV1399" s="579"/>
      <c r="BW1399" s="579"/>
      <c r="BX1399" s="579"/>
      <c r="BY1399" s="579"/>
      <c r="BZ1399" s="579"/>
      <c r="CA1399" s="579"/>
      <c r="CB1399" s="579"/>
      <c r="CC1399" s="579"/>
      <c r="CD1399" s="579"/>
      <c r="CE1399" s="579"/>
      <c r="CF1399" s="579"/>
      <c r="CG1399" s="579"/>
      <c r="CH1399" s="579"/>
      <c r="CI1399" s="579"/>
      <c r="CJ1399" s="579"/>
    </row>
    <row r="1400" spans="3:145" ht="14.25" customHeight="1" x14ac:dyDescent="0.35">
      <c r="D1400" s="279" t="s">
        <v>598</v>
      </c>
      <c r="E1400" s="280"/>
      <c r="F1400" s="280"/>
      <c r="G1400" s="280"/>
      <c r="H1400" s="280"/>
      <c r="I1400" s="280"/>
      <c r="J1400" s="280"/>
      <c r="K1400" s="280"/>
      <c r="L1400" s="280"/>
      <c r="M1400" s="280"/>
      <c r="N1400" s="280"/>
      <c r="O1400" s="280"/>
      <c r="P1400" s="280"/>
      <c r="Q1400" s="281"/>
      <c r="R1400" s="415">
        <v>47203</v>
      </c>
      <c r="S1400" s="416"/>
      <c r="T1400" s="416"/>
      <c r="U1400" s="416"/>
      <c r="V1400" s="416"/>
      <c r="W1400" s="416"/>
      <c r="X1400" s="416"/>
      <c r="Y1400" s="416"/>
      <c r="Z1400" s="416"/>
      <c r="AA1400" s="416"/>
      <c r="AB1400" s="416"/>
      <c r="AC1400" s="416"/>
      <c r="AD1400" s="416"/>
      <c r="AE1400" s="417"/>
      <c r="AF1400" s="577">
        <v>6674761486</v>
      </c>
      <c r="AG1400" s="578"/>
      <c r="AH1400" s="578"/>
      <c r="AI1400" s="578"/>
      <c r="AJ1400" s="578"/>
      <c r="AK1400" s="578"/>
      <c r="AL1400" s="578"/>
      <c r="AM1400" s="578"/>
      <c r="AN1400" s="578"/>
      <c r="AO1400" s="578"/>
      <c r="AP1400" s="578"/>
      <c r="AR1400" s="469" t="s">
        <v>598</v>
      </c>
      <c r="AS1400" s="469"/>
      <c r="AT1400" s="469"/>
      <c r="AU1400" s="469"/>
      <c r="AV1400" s="469"/>
      <c r="AW1400" s="469"/>
      <c r="AX1400" s="469"/>
      <c r="AY1400" s="469"/>
      <c r="AZ1400" s="469"/>
      <c r="BA1400" s="469"/>
      <c r="BB1400" s="469"/>
      <c r="BC1400" s="469"/>
      <c r="BD1400" s="469"/>
      <c r="BE1400" s="469"/>
      <c r="BF1400" s="468">
        <v>37717</v>
      </c>
      <c r="BG1400" s="468"/>
      <c r="BH1400" s="468"/>
      <c r="BI1400" s="468"/>
      <c r="BJ1400" s="468"/>
      <c r="BK1400" s="468"/>
      <c r="BL1400" s="468"/>
      <c r="BM1400" s="468"/>
      <c r="BN1400" s="468"/>
      <c r="BO1400" s="468"/>
      <c r="BP1400" s="468"/>
      <c r="BQ1400" s="468"/>
      <c r="BR1400" s="468"/>
      <c r="BS1400" s="468"/>
      <c r="BT1400" s="579">
        <v>5287087841</v>
      </c>
      <c r="BU1400" s="579"/>
      <c r="BV1400" s="579"/>
      <c r="BW1400" s="579"/>
      <c r="BX1400" s="579"/>
      <c r="BY1400" s="579"/>
      <c r="BZ1400" s="579"/>
      <c r="CA1400" s="579"/>
      <c r="CB1400" s="579"/>
      <c r="CC1400" s="579"/>
      <c r="CD1400" s="579"/>
      <c r="CE1400" s="579"/>
      <c r="CF1400" s="579"/>
      <c r="CG1400" s="579"/>
      <c r="CH1400" s="579"/>
      <c r="CI1400" s="579"/>
      <c r="CJ1400" s="579"/>
    </row>
    <row r="1401" spans="3:145" ht="14.25" customHeight="1" x14ac:dyDescent="0.35">
      <c r="D1401" s="279" t="s">
        <v>599</v>
      </c>
      <c r="E1401" s="280"/>
      <c r="F1401" s="280"/>
      <c r="G1401" s="280"/>
      <c r="H1401" s="280"/>
      <c r="I1401" s="280"/>
      <c r="J1401" s="280"/>
      <c r="K1401" s="280"/>
      <c r="L1401" s="280"/>
      <c r="M1401" s="280"/>
      <c r="N1401" s="280"/>
      <c r="O1401" s="280"/>
      <c r="P1401" s="280"/>
      <c r="Q1401" s="281"/>
      <c r="R1401" s="415">
        <v>47174</v>
      </c>
      <c r="S1401" s="416"/>
      <c r="T1401" s="416"/>
      <c r="U1401" s="416"/>
      <c r="V1401" s="416"/>
      <c r="W1401" s="416"/>
      <c r="X1401" s="416"/>
      <c r="Y1401" s="416"/>
      <c r="Z1401" s="416"/>
      <c r="AA1401" s="416"/>
      <c r="AB1401" s="416"/>
      <c r="AC1401" s="416"/>
      <c r="AD1401" s="416"/>
      <c r="AE1401" s="417"/>
      <c r="AF1401" s="577">
        <v>6808166244</v>
      </c>
      <c r="AG1401" s="578"/>
      <c r="AH1401" s="578"/>
      <c r="AI1401" s="578"/>
      <c r="AJ1401" s="578"/>
      <c r="AK1401" s="578"/>
      <c r="AL1401" s="578"/>
      <c r="AM1401" s="578"/>
      <c r="AN1401" s="578"/>
      <c r="AO1401" s="578"/>
      <c r="AP1401" s="578"/>
      <c r="AR1401" s="469" t="s">
        <v>599</v>
      </c>
      <c r="AS1401" s="469"/>
      <c r="AT1401" s="469"/>
      <c r="AU1401" s="469"/>
      <c r="AV1401" s="469"/>
      <c r="AW1401" s="469"/>
      <c r="AX1401" s="469"/>
      <c r="AY1401" s="469"/>
      <c r="AZ1401" s="469"/>
      <c r="BA1401" s="469"/>
      <c r="BB1401" s="469"/>
      <c r="BC1401" s="469"/>
      <c r="BD1401" s="469"/>
      <c r="BE1401" s="469"/>
      <c r="BF1401" s="468">
        <v>37829</v>
      </c>
      <c r="BG1401" s="468"/>
      <c r="BH1401" s="468"/>
      <c r="BI1401" s="468"/>
      <c r="BJ1401" s="468"/>
      <c r="BK1401" s="468"/>
      <c r="BL1401" s="468"/>
      <c r="BM1401" s="468"/>
      <c r="BN1401" s="468"/>
      <c r="BO1401" s="468"/>
      <c r="BP1401" s="468"/>
      <c r="BQ1401" s="468"/>
      <c r="BR1401" s="468"/>
      <c r="BS1401" s="468"/>
      <c r="BT1401" s="579">
        <v>5509373516</v>
      </c>
      <c r="BU1401" s="579"/>
      <c r="BV1401" s="579"/>
      <c r="BW1401" s="579"/>
      <c r="BX1401" s="579"/>
      <c r="BY1401" s="579"/>
      <c r="BZ1401" s="579"/>
      <c r="CA1401" s="579"/>
      <c r="CB1401" s="579"/>
      <c r="CC1401" s="579"/>
      <c r="CD1401" s="579"/>
      <c r="CE1401" s="579"/>
      <c r="CF1401" s="579"/>
      <c r="CG1401" s="579"/>
      <c r="CH1401" s="579"/>
      <c r="CI1401" s="579"/>
      <c r="CJ1401" s="579"/>
      <c r="EH1401" s="138"/>
      <c r="EI1401" s="138"/>
      <c r="EJ1401" s="138"/>
      <c r="EK1401" s="138"/>
      <c r="EL1401" s="138"/>
      <c r="EM1401" s="138"/>
      <c r="EN1401" s="138"/>
      <c r="EO1401" s="138"/>
    </row>
    <row r="1402" spans="3:145" ht="14.25" customHeight="1" x14ac:dyDescent="0.35">
      <c r="D1402" s="92" t="s">
        <v>602</v>
      </c>
      <c r="E1402" s="92"/>
      <c r="F1402" s="92"/>
      <c r="G1402" s="92"/>
      <c r="H1402" s="92"/>
      <c r="I1402" s="92"/>
      <c r="J1402" s="92"/>
      <c r="K1402" s="92"/>
      <c r="L1402" s="92"/>
      <c r="M1402" s="92"/>
      <c r="N1402" s="92"/>
      <c r="O1402" s="92"/>
      <c r="P1402" s="92"/>
      <c r="Q1402" s="92"/>
      <c r="R1402" s="92"/>
      <c r="S1402" s="92"/>
      <c r="T1402" s="92"/>
      <c r="U1402" s="92"/>
      <c r="V1402" s="92"/>
      <c r="W1402" s="92"/>
      <c r="X1402" s="92"/>
      <c r="Y1402" s="92"/>
      <c r="Z1402" s="92"/>
      <c r="AA1402" s="92"/>
      <c r="AB1402" s="92"/>
      <c r="AC1402" s="92"/>
      <c r="AD1402" s="92"/>
      <c r="AE1402" s="92"/>
      <c r="AF1402" s="92"/>
      <c r="AG1402" s="92"/>
      <c r="AH1402" s="92"/>
      <c r="AI1402" s="92"/>
      <c r="AJ1402" s="92"/>
      <c r="AK1402" s="92"/>
      <c r="AL1402" s="92"/>
      <c r="AM1402" s="92"/>
      <c r="AN1402" s="92"/>
      <c r="AO1402" s="92"/>
      <c r="AP1402" s="92"/>
      <c r="AR1402" s="592" t="s">
        <v>602</v>
      </c>
      <c r="AS1402" s="592"/>
      <c r="AT1402" s="592"/>
      <c r="AU1402" s="592"/>
      <c r="AV1402" s="592"/>
      <c r="AW1402" s="592"/>
      <c r="AX1402" s="592"/>
      <c r="AY1402" s="592"/>
      <c r="AZ1402" s="592"/>
      <c r="BA1402" s="592"/>
      <c r="BB1402" s="592"/>
      <c r="BC1402" s="592"/>
      <c r="BD1402" s="592"/>
      <c r="BE1402" s="592"/>
      <c r="BF1402" s="592"/>
      <c r="BG1402" s="592"/>
      <c r="BH1402" s="592"/>
      <c r="BI1402" s="592"/>
      <c r="BJ1402" s="592"/>
      <c r="BK1402" s="592"/>
      <c r="BL1402" s="592"/>
      <c r="BM1402" s="592"/>
      <c r="BN1402" s="592"/>
      <c r="BO1402" s="592"/>
      <c r="BP1402" s="592"/>
      <c r="BQ1402" s="592"/>
      <c r="BR1402" s="592"/>
      <c r="BS1402" s="592"/>
      <c r="BT1402" s="592"/>
      <c r="BU1402" s="592"/>
      <c r="BV1402" s="592"/>
      <c r="BW1402" s="592"/>
      <c r="BX1402" s="592"/>
      <c r="BY1402" s="592"/>
      <c r="BZ1402" s="592"/>
      <c r="CA1402" s="592"/>
      <c r="CB1402" s="592"/>
      <c r="CC1402" s="592"/>
      <c r="CD1402" s="592"/>
      <c r="CE1402" s="592"/>
      <c r="CF1402" s="592"/>
      <c r="CG1402" s="592"/>
      <c r="CH1402" s="592"/>
      <c r="CI1402" s="592"/>
      <c r="CJ1402" s="592"/>
      <c r="EH1402" s="138"/>
      <c r="EI1402" s="138"/>
      <c r="EJ1402" s="138"/>
      <c r="EK1402" s="138"/>
      <c r="EL1402" s="138"/>
      <c r="EM1402" s="138"/>
      <c r="EN1402" s="138"/>
      <c r="EO1402" s="138"/>
    </row>
    <row r="1403" spans="3:145" ht="14.25" customHeight="1" x14ac:dyDescent="0.35">
      <c r="EH1403" s="138"/>
      <c r="EI1403" s="139" t="s">
        <v>108</v>
      </c>
      <c r="EJ1403" s="181">
        <f>+AF1398</f>
        <v>6423642423</v>
      </c>
      <c r="EK1403" s="181"/>
      <c r="EL1403" s="139" t="s">
        <v>108</v>
      </c>
      <c r="EM1403" s="181">
        <f>+BT1398</f>
        <v>4907137277</v>
      </c>
      <c r="EN1403" s="138"/>
      <c r="EO1403" s="138"/>
    </row>
    <row r="1404" spans="3:145" ht="14.25" customHeight="1" x14ac:dyDescent="0.35">
      <c r="EH1404" s="138"/>
      <c r="EI1404" s="139" t="s">
        <v>597</v>
      </c>
      <c r="EJ1404" s="181">
        <f>AF1399</f>
        <v>6629266970</v>
      </c>
      <c r="EK1404" s="181"/>
      <c r="EL1404" s="139" t="s">
        <v>597</v>
      </c>
      <c r="EM1404" s="181">
        <f t="shared" ref="EM1404:EM1406" si="40">BT1399</f>
        <v>5474977278</v>
      </c>
      <c r="EN1404" s="138"/>
      <c r="EO1404" s="138"/>
    </row>
    <row r="1405" spans="3:145" ht="14.25" customHeight="1" x14ac:dyDescent="0.35">
      <c r="EH1405" s="138"/>
      <c r="EI1405" s="139" t="s">
        <v>598</v>
      </c>
      <c r="EJ1405" s="181">
        <f>AF1400</f>
        <v>6674761486</v>
      </c>
      <c r="EK1405" s="181"/>
      <c r="EL1405" s="139" t="s">
        <v>598</v>
      </c>
      <c r="EM1405" s="181">
        <f t="shared" si="40"/>
        <v>5287087841</v>
      </c>
      <c r="EN1405" s="138"/>
      <c r="EO1405" s="138"/>
    </row>
    <row r="1406" spans="3:145" ht="14.25" customHeight="1" x14ac:dyDescent="0.35">
      <c r="EH1406" s="138"/>
      <c r="EI1406" s="139" t="s">
        <v>599</v>
      </c>
      <c r="EJ1406" s="181">
        <f>AF1401</f>
        <v>6808166244</v>
      </c>
      <c r="EK1406" s="181"/>
      <c r="EL1406" s="139" t="s">
        <v>599</v>
      </c>
      <c r="EM1406" s="181">
        <f t="shared" si="40"/>
        <v>5509373516</v>
      </c>
      <c r="EN1406" s="138"/>
      <c r="EO1406" s="138"/>
    </row>
    <row r="1407" spans="3:145" ht="14.25" customHeight="1" x14ac:dyDescent="0.35">
      <c r="EH1407" s="138"/>
      <c r="EI1407" s="138"/>
      <c r="EJ1407" s="138"/>
      <c r="EK1407" s="138"/>
      <c r="EL1407" s="138"/>
      <c r="EM1407" s="138"/>
      <c r="EN1407" s="138"/>
      <c r="EO1407" s="138"/>
    </row>
    <row r="1408" spans="3:145" ht="14.25" customHeight="1" x14ac:dyDescent="0.35">
      <c r="EH1408" s="138"/>
      <c r="EI1408" s="138"/>
      <c r="EJ1408" s="138"/>
      <c r="EK1408" s="138"/>
      <c r="EL1408" s="138"/>
      <c r="EM1408" s="138"/>
      <c r="EN1408" s="138"/>
      <c r="EO1408" s="138"/>
    </row>
    <row r="1409" spans="4:145" ht="14.25" customHeight="1" x14ac:dyDescent="0.35">
      <c r="EH1409" s="138"/>
      <c r="EI1409" s="138"/>
      <c r="EJ1409" s="138"/>
      <c r="EK1409" s="138"/>
      <c r="EL1409" s="138"/>
      <c r="EM1409" s="138"/>
      <c r="EN1409" s="138"/>
      <c r="EO1409" s="138"/>
    </row>
    <row r="1410" spans="4:145" ht="14.25" customHeight="1" x14ac:dyDescent="0.35">
      <c r="EH1410" s="138"/>
      <c r="EI1410" s="138"/>
      <c r="EJ1410" s="138"/>
      <c r="EK1410" s="138"/>
      <c r="EL1410" s="138"/>
      <c r="EM1410" s="138"/>
      <c r="EN1410" s="138"/>
      <c r="EO1410" s="138"/>
    </row>
    <row r="1411" spans="4:145" ht="14.25" customHeight="1" x14ac:dyDescent="0.35"/>
    <row r="1412" spans="4:145" ht="14.25" customHeight="1" x14ac:dyDescent="0.35"/>
    <row r="1413" spans="4:145" ht="14.25" customHeight="1" x14ac:dyDescent="0.35"/>
    <row r="1414" spans="4:145" ht="14.25" customHeight="1" x14ac:dyDescent="0.35"/>
    <row r="1415" spans="4:145" ht="14.25" customHeight="1" x14ac:dyDescent="0.35">
      <c r="D1415" s="325" t="s">
        <v>602</v>
      </c>
      <c r="E1415" s="325"/>
      <c r="F1415" s="325"/>
      <c r="G1415" s="325"/>
      <c r="H1415" s="325"/>
      <c r="I1415" s="325"/>
      <c r="J1415" s="325"/>
      <c r="K1415" s="325"/>
      <c r="L1415" s="325"/>
      <c r="M1415" s="325"/>
      <c r="N1415" s="325"/>
      <c r="O1415" s="325"/>
      <c r="P1415" s="325"/>
      <c r="Q1415" s="325"/>
      <c r="R1415" s="325"/>
      <c r="S1415" s="325"/>
      <c r="T1415" s="325"/>
      <c r="U1415" s="325"/>
      <c r="V1415" s="325"/>
      <c r="W1415" s="325"/>
      <c r="X1415" s="325"/>
      <c r="Y1415" s="325"/>
      <c r="Z1415" s="325"/>
      <c r="AA1415" s="325"/>
      <c r="AB1415" s="325"/>
      <c r="AC1415" s="325"/>
      <c r="AD1415" s="325"/>
      <c r="AE1415" s="325"/>
      <c r="AF1415" s="325"/>
      <c r="AG1415" s="325"/>
      <c r="AH1415" s="325"/>
      <c r="AI1415" s="325"/>
      <c r="AJ1415" s="325"/>
      <c r="AK1415" s="325"/>
      <c r="AL1415" s="325"/>
      <c r="AM1415" s="325"/>
      <c r="AN1415" s="325"/>
      <c r="AO1415" s="325"/>
      <c r="AP1415" s="325"/>
    </row>
    <row r="1416" spans="4:145" ht="14.25" customHeight="1" x14ac:dyDescent="0.35"/>
    <row r="1417" spans="4:145" ht="14.25" customHeight="1" x14ac:dyDescent="0.35"/>
    <row r="1418" spans="4:145" ht="14.25" customHeight="1" x14ac:dyDescent="0.35"/>
    <row r="1419" spans="4:145" ht="14.25" customHeight="1" x14ac:dyDescent="0.35"/>
    <row r="1420" spans="4:145" ht="14.25" customHeight="1" x14ac:dyDescent="0.35">
      <c r="D1420" s="1" t="s">
        <v>824</v>
      </c>
      <c r="AR1420" s="774" t="s">
        <v>602</v>
      </c>
      <c r="AS1420" s="774"/>
      <c r="AT1420" s="774"/>
      <c r="AU1420" s="774"/>
      <c r="AV1420" s="774"/>
      <c r="AW1420" s="774"/>
      <c r="AX1420" s="774"/>
      <c r="AY1420" s="774"/>
      <c r="AZ1420" s="774"/>
      <c r="BA1420" s="774"/>
      <c r="BB1420" s="774"/>
      <c r="BC1420" s="774"/>
      <c r="BD1420" s="774"/>
      <c r="BE1420" s="774"/>
      <c r="BF1420" s="774"/>
      <c r="BG1420" s="774"/>
      <c r="BH1420" s="774"/>
      <c r="BI1420" s="774"/>
      <c r="BJ1420" s="774"/>
      <c r="BK1420" s="774"/>
      <c r="BL1420" s="774"/>
      <c r="BM1420" s="774"/>
      <c r="BN1420" s="774"/>
      <c r="BO1420" s="774"/>
      <c r="BP1420" s="774"/>
      <c r="BQ1420" s="774"/>
      <c r="BR1420" s="774"/>
      <c r="BS1420" s="774"/>
      <c r="BT1420" s="774"/>
      <c r="BU1420" s="774"/>
      <c r="BV1420" s="774"/>
      <c r="BW1420" s="774"/>
      <c r="BX1420" s="774"/>
      <c r="BY1420" s="774"/>
      <c r="BZ1420" s="774"/>
      <c r="CA1420" s="774"/>
      <c r="CB1420" s="774"/>
      <c r="CC1420" s="774"/>
      <c r="CD1420" s="774"/>
      <c r="CE1420" s="774"/>
      <c r="CF1420" s="774"/>
      <c r="CG1420" s="774"/>
      <c r="CH1420" s="774"/>
      <c r="CI1420" s="774"/>
      <c r="CJ1420" s="774"/>
    </row>
    <row r="1421" spans="4:145" ht="14.25" customHeight="1" x14ac:dyDescent="0.35"/>
    <row r="1422" spans="4:145" ht="14.25" customHeight="1" x14ac:dyDescent="0.35"/>
    <row r="1423" spans="4:145" ht="14.25" customHeight="1" x14ac:dyDescent="0.35"/>
    <row r="1424" spans="4:145" ht="14.25" customHeight="1" x14ac:dyDescent="0.35"/>
    <row r="1425" ht="14.25" customHeight="1" x14ac:dyDescent="0.35"/>
    <row r="1426" ht="14.25" customHeight="1" x14ac:dyDescent="0.35"/>
    <row r="1427" ht="14.25" customHeight="1" x14ac:dyDescent="0.35"/>
    <row r="1428" ht="14.25" customHeight="1" x14ac:dyDescent="0.35"/>
    <row r="1429" ht="14.25" customHeight="1" x14ac:dyDescent="0.35"/>
    <row r="1430" ht="14.25" customHeight="1" x14ac:dyDescent="0.35"/>
    <row r="1431" ht="14.25" customHeight="1" x14ac:dyDescent="0.35"/>
    <row r="1432" ht="14.25" customHeight="1" x14ac:dyDescent="0.35"/>
    <row r="1433" ht="14.25" customHeight="1" x14ac:dyDescent="0.35"/>
    <row r="1434" ht="14.25" customHeight="1" x14ac:dyDescent="0.35"/>
    <row r="1435" ht="14.25" customHeight="1" x14ac:dyDescent="0.35"/>
    <row r="1436" ht="14.25" customHeight="1" x14ac:dyDescent="0.35"/>
    <row r="1437" ht="14.25" customHeight="1" x14ac:dyDescent="0.35"/>
    <row r="1438" ht="14.25" customHeight="1" x14ac:dyDescent="0.35"/>
    <row r="1439" ht="14.25" customHeight="1" x14ac:dyDescent="0.35"/>
    <row r="1440" ht="14.25" customHeight="1" x14ac:dyDescent="0.35"/>
    <row r="1441" ht="14.25" customHeight="1" x14ac:dyDescent="0.35"/>
    <row r="1442" ht="14.25" customHeight="1" x14ac:dyDescent="0.35"/>
    <row r="1443" ht="14.25" customHeight="1" x14ac:dyDescent="0.35"/>
    <row r="1444" ht="14.25" customHeight="1" x14ac:dyDescent="0.35"/>
    <row r="1445" ht="14.25" customHeight="1" x14ac:dyDescent="0.35"/>
    <row r="1446" ht="14.25" customHeight="1" x14ac:dyDescent="0.35"/>
    <row r="1447" ht="14.25" customHeight="1" x14ac:dyDescent="0.35"/>
    <row r="1448" ht="14.25" customHeight="1" x14ac:dyDescent="0.35"/>
    <row r="1449" ht="14.25" customHeight="1" x14ac:dyDescent="0.35"/>
    <row r="1450" ht="14.25" customHeight="1" x14ac:dyDescent="0.35"/>
    <row r="1451" ht="14.25" customHeight="1" x14ac:dyDescent="0.35"/>
    <row r="1452" ht="14.25" customHeight="1" x14ac:dyDescent="0.35"/>
    <row r="1453" ht="14.25" customHeight="1" x14ac:dyDescent="0.35"/>
    <row r="1454" ht="14.25" customHeight="1" x14ac:dyDescent="0.35"/>
    <row r="1455" ht="14.25" customHeight="1" x14ac:dyDescent="0.35"/>
    <row r="1456" ht="14.25" customHeight="1" x14ac:dyDescent="0.35"/>
    <row r="1457" ht="14.25" customHeight="1" x14ac:dyDescent="0.35"/>
    <row r="1458" ht="14.25" customHeight="1" x14ac:dyDescent="0.35"/>
    <row r="1459" ht="14.25" customHeight="1" x14ac:dyDescent="0.35"/>
    <row r="1460" ht="14.25" customHeight="1" x14ac:dyDescent="0.35"/>
    <row r="1461" ht="14.25" customHeight="1" x14ac:dyDescent="0.35"/>
    <row r="1462" ht="14.25" customHeight="1" x14ac:dyDescent="0.35"/>
    <row r="1463" ht="14.25" customHeight="1" x14ac:dyDescent="0.35"/>
    <row r="1464" ht="14.25" customHeight="1" x14ac:dyDescent="0.35"/>
    <row r="1465" ht="14.25" customHeight="1" x14ac:dyDescent="0.35"/>
    <row r="1466" ht="14.25" customHeight="1" x14ac:dyDescent="0.35"/>
    <row r="1467" ht="14.25" customHeight="1" x14ac:dyDescent="0.35"/>
    <row r="1468" ht="14.25" customHeight="1" x14ac:dyDescent="0.35"/>
    <row r="1469" ht="14.25" customHeight="1" x14ac:dyDescent="0.35"/>
    <row r="1470" ht="14.25" customHeight="1" x14ac:dyDescent="0.35"/>
    <row r="1471" ht="14.25" customHeight="1" x14ac:dyDescent="0.35"/>
    <row r="1472" ht="14.25" customHeight="1" x14ac:dyDescent="0.35"/>
    <row r="1473" ht="14.25" customHeight="1" x14ac:dyDescent="0.35"/>
    <row r="1474" ht="14.25" customHeight="1" x14ac:dyDescent="0.35"/>
    <row r="1475" ht="14.25" customHeight="1" x14ac:dyDescent="0.35"/>
    <row r="1476" ht="14.25" customHeight="1" x14ac:dyDescent="0.35"/>
    <row r="1477" ht="14.25" customHeight="1" x14ac:dyDescent="0.35"/>
    <row r="1478" ht="14.25" customHeight="1" x14ac:dyDescent="0.35"/>
    <row r="1479" ht="14.25" customHeight="1" x14ac:dyDescent="0.35"/>
    <row r="1480" ht="14.25" customHeight="1" x14ac:dyDescent="0.35"/>
    <row r="1481" ht="14.25" customHeight="1" x14ac:dyDescent="0.35"/>
    <row r="1482" ht="14.25" customHeight="1" x14ac:dyDescent="0.35"/>
    <row r="1483" ht="14.25" customHeight="1" x14ac:dyDescent="0.35"/>
    <row r="1484" ht="14.25" customHeight="1" x14ac:dyDescent="0.35"/>
    <row r="1485" ht="14.25" customHeight="1" x14ac:dyDescent="0.35"/>
    <row r="1486" ht="14.25" customHeight="1" x14ac:dyDescent="0.35"/>
    <row r="1487" ht="14.25" customHeight="1" x14ac:dyDescent="0.35"/>
    <row r="1488" ht="14.25" customHeight="1" x14ac:dyDescent="0.35"/>
    <row r="1489" ht="14.25" customHeight="1" x14ac:dyDescent="0.35"/>
    <row r="1490" ht="14.25" customHeight="1" x14ac:dyDescent="0.35"/>
    <row r="1491" ht="14.25" customHeight="1" x14ac:dyDescent="0.35"/>
    <row r="1492" ht="14.25" customHeight="1" x14ac:dyDescent="0.35"/>
    <row r="1493" ht="14.25" customHeight="1" x14ac:dyDescent="0.35"/>
    <row r="1494" ht="14.25" customHeight="1" x14ac:dyDescent="0.35"/>
    <row r="1495" ht="14.25" customHeight="1" x14ac:dyDescent="0.35"/>
    <row r="1496" ht="14.25" customHeight="1" x14ac:dyDescent="0.35"/>
    <row r="1497" ht="14.25" customHeight="1" x14ac:dyDescent="0.35"/>
    <row r="1498" ht="14.25" customHeight="1" x14ac:dyDescent="0.35"/>
    <row r="1499" ht="14.25" customHeight="1" x14ac:dyDescent="0.35"/>
    <row r="1500" ht="14.25" customHeight="1" x14ac:dyDescent="0.35"/>
    <row r="1501" ht="14.25" customHeight="1" x14ac:dyDescent="0.35"/>
    <row r="1502" ht="14.25" customHeight="1" x14ac:dyDescent="0.35"/>
    <row r="1503" ht="14.25" customHeight="1" x14ac:dyDescent="0.35"/>
    <row r="1504" ht="14.25" customHeight="1" x14ac:dyDescent="0.35"/>
    <row r="1505" ht="14.25" customHeight="1" x14ac:dyDescent="0.35"/>
    <row r="1506" ht="14.25" customHeight="1" x14ac:dyDescent="0.35"/>
    <row r="1507" ht="14.25" customHeight="1" x14ac:dyDescent="0.35"/>
    <row r="1508" ht="14.25" customHeight="1" x14ac:dyDescent="0.35"/>
    <row r="1509" ht="14.25" customHeight="1" x14ac:dyDescent="0.35"/>
    <row r="1510" ht="14.25" customHeight="1" x14ac:dyDescent="0.35"/>
    <row r="1511" ht="14.25" customHeight="1" x14ac:dyDescent="0.35"/>
    <row r="1512" ht="14.25" customHeight="1" x14ac:dyDescent="0.35"/>
    <row r="1513" ht="14.25" customHeight="1" x14ac:dyDescent="0.35"/>
    <row r="1514" ht="14.25" customHeight="1" x14ac:dyDescent="0.35"/>
    <row r="1515" ht="14.25" customHeight="1" x14ac:dyDescent="0.35"/>
    <row r="1516" ht="14.25" customHeight="1" x14ac:dyDescent="0.35"/>
    <row r="1517" ht="14.25" customHeight="1" x14ac:dyDescent="0.35"/>
    <row r="1518" ht="14.25" customHeight="1" x14ac:dyDescent="0.35"/>
    <row r="1519" ht="14.25" customHeight="1" x14ac:dyDescent="0.35"/>
    <row r="1520" ht="14.25" customHeight="1" x14ac:dyDescent="0.35"/>
    <row r="1521" ht="14.25" customHeight="1" x14ac:dyDescent="0.35"/>
    <row r="1522" ht="14.25" customHeight="1" x14ac:dyDescent="0.35"/>
    <row r="1523" ht="14.25" customHeight="1" x14ac:dyDescent="0.35"/>
    <row r="1524" ht="14.25" customHeight="1" x14ac:dyDescent="0.35"/>
    <row r="1525" ht="14.25" customHeight="1" x14ac:dyDescent="0.35"/>
    <row r="1526" ht="14.25" customHeight="1" x14ac:dyDescent="0.35"/>
    <row r="1527" ht="14.25" customHeight="1" x14ac:dyDescent="0.35"/>
    <row r="1528" ht="14.25" customHeight="1" x14ac:dyDescent="0.35"/>
    <row r="1529" ht="14.25" customHeight="1" x14ac:dyDescent="0.35"/>
    <row r="1530" ht="14.25" customHeight="1" x14ac:dyDescent="0.35"/>
    <row r="1531" ht="14.25" customHeight="1" x14ac:dyDescent="0.35"/>
    <row r="1532" ht="14.25" customHeight="1" x14ac:dyDescent="0.35"/>
    <row r="1533" ht="14.25" customHeight="1" x14ac:dyDescent="0.35"/>
    <row r="1534" ht="14.25" customHeight="1" x14ac:dyDescent="0.35"/>
    <row r="1535" ht="14.25" customHeight="1" x14ac:dyDescent="0.35"/>
    <row r="1536" ht="14.25" customHeight="1" x14ac:dyDescent="0.35"/>
    <row r="1537" ht="14.25" customHeight="1" x14ac:dyDescent="0.35"/>
    <row r="1538" ht="14.25" customHeight="1" x14ac:dyDescent="0.35"/>
    <row r="1539" ht="14.25" customHeight="1" x14ac:dyDescent="0.35"/>
    <row r="1540" ht="14.25" customHeight="1" x14ac:dyDescent="0.35"/>
    <row r="1541" ht="14.25" customHeight="1" x14ac:dyDescent="0.35"/>
    <row r="1542" ht="14.25" customHeight="1" x14ac:dyDescent="0.35"/>
    <row r="1543" ht="14.25" customHeight="1" x14ac:dyDescent="0.35"/>
    <row r="1544" ht="14.25" customHeight="1" x14ac:dyDescent="0.35"/>
    <row r="1545" ht="14.25" customHeight="1" x14ac:dyDescent="0.35"/>
    <row r="1546" ht="14.25" customHeight="1" x14ac:dyDescent="0.35"/>
    <row r="1547" ht="14.25" customHeight="1" x14ac:dyDescent="0.35"/>
    <row r="1548" ht="14.25" customHeight="1" x14ac:dyDescent="0.35"/>
    <row r="1549" ht="14.25" customHeight="1" x14ac:dyDescent="0.35"/>
    <row r="1550" ht="14.25" customHeight="1" x14ac:dyDescent="0.35"/>
    <row r="1551" ht="14.25" customHeight="1" x14ac:dyDescent="0.35"/>
    <row r="1552" ht="14.25" customHeight="1" x14ac:dyDescent="0.35"/>
    <row r="1553" ht="14.25" customHeight="1" x14ac:dyDescent="0.35"/>
    <row r="1554" ht="14.25" customHeight="1" x14ac:dyDescent="0.35"/>
    <row r="1555" ht="14.25" customHeight="1" x14ac:dyDescent="0.35"/>
    <row r="1556" ht="14.25" customHeight="1" x14ac:dyDescent="0.35"/>
    <row r="1557" ht="14.25" customHeight="1" x14ac:dyDescent="0.35"/>
    <row r="1558" ht="14.25" customHeight="1" x14ac:dyDescent="0.35"/>
    <row r="1559" ht="14.25" customHeight="1" x14ac:dyDescent="0.35"/>
    <row r="1560" ht="14.25" customHeight="1" x14ac:dyDescent="0.35"/>
    <row r="1561" ht="14.25" customHeight="1" x14ac:dyDescent="0.35"/>
    <row r="1562" ht="14.25" customHeight="1" x14ac:dyDescent="0.35"/>
    <row r="1563" ht="14.25" customHeight="1" x14ac:dyDescent="0.35"/>
    <row r="1564" ht="14.25" customHeight="1" x14ac:dyDescent="0.35"/>
    <row r="1565" ht="14.25" customHeight="1" x14ac:dyDescent="0.35"/>
    <row r="1566" ht="14.25" customHeight="1" x14ac:dyDescent="0.35"/>
    <row r="1567" ht="14.25" customHeight="1" x14ac:dyDescent="0.35"/>
    <row r="1568" ht="14.25" customHeight="1" x14ac:dyDescent="0.35"/>
    <row r="1569" ht="14.25" customHeight="1" x14ac:dyDescent="0.35"/>
    <row r="1570" ht="14.25" customHeight="1" x14ac:dyDescent="0.35"/>
    <row r="1571" ht="14.25" customHeight="1" x14ac:dyDescent="0.35"/>
    <row r="1572" ht="14.25" customHeight="1" x14ac:dyDescent="0.35"/>
    <row r="1573" ht="14.25" customHeight="1" x14ac:dyDescent="0.35"/>
    <row r="1574" ht="14.25" customHeight="1" x14ac:dyDescent="0.35"/>
    <row r="1575" ht="14.25" customHeight="1" x14ac:dyDescent="0.35"/>
    <row r="1576" ht="14.25" customHeight="1" x14ac:dyDescent="0.35"/>
    <row r="1577" ht="14.25" customHeight="1" x14ac:dyDescent="0.35"/>
    <row r="1578" ht="14.25" customHeight="1" x14ac:dyDescent="0.35"/>
    <row r="1579" ht="14.25" customHeight="1" x14ac:dyDescent="0.35"/>
    <row r="1580" ht="14.25" customHeight="1" x14ac:dyDescent="0.35"/>
    <row r="1581" ht="14.25" customHeight="1" x14ac:dyDescent="0.35"/>
    <row r="1582" ht="14.25" customHeight="1" x14ac:dyDescent="0.35"/>
    <row r="1583" ht="14.25" customHeight="1" x14ac:dyDescent="0.35"/>
    <row r="1584" ht="14.25" customHeight="1" x14ac:dyDescent="0.35"/>
    <row r="1585" ht="14.25" customHeight="1" x14ac:dyDescent="0.35"/>
    <row r="1586" ht="14.25" customHeight="1" x14ac:dyDescent="0.35"/>
    <row r="1587" ht="14.25" customHeight="1" x14ac:dyDescent="0.35"/>
    <row r="1588" ht="14.25" customHeight="1" x14ac:dyDescent="0.35"/>
    <row r="1589" ht="14.25" customHeight="1" x14ac:dyDescent="0.35"/>
    <row r="1590" ht="14.25" customHeight="1" x14ac:dyDescent="0.35"/>
    <row r="1591" ht="14.25" customHeight="1" x14ac:dyDescent="0.35"/>
    <row r="1592" ht="14.25" customHeight="1" x14ac:dyDescent="0.35"/>
    <row r="1593" ht="14.25" customHeight="1" x14ac:dyDescent="0.35"/>
    <row r="1594" ht="14.25" customHeight="1" x14ac:dyDescent="0.35"/>
    <row r="1595" ht="14.25" customHeight="1" x14ac:dyDescent="0.35"/>
    <row r="1596" ht="14.25" customHeight="1" x14ac:dyDescent="0.35"/>
    <row r="1597" ht="14.25" customHeight="1" x14ac:dyDescent="0.35"/>
    <row r="1598" ht="14.25" customHeight="1" x14ac:dyDescent="0.35"/>
    <row r="1599" ht="14.25" customHeight="1" x14ac:dyDescent="0.35"/>
    <row r="1600" ht="14.25" customHeight="1" x14ac:dyDescent="0.35"/>
    <row r="1601" ht="14.25" customHeight="1" x14ac:dyDescent="0.35"/>
    <row r="1602" ht="14.25" customHeight="1" x14ac:dyDescent="0.35"/>
    <row r="1603" ht="14.25" customHeight="1" x14ac:dyDescent="0.35"/>
    <row r="1604" ht="14.25" customHeight="1" x14ac:dyDescent="0.35"/>
    <row r="1605" ht="14.25" customHeight="1" x14ac:dyDescent="0.35"/>
    <row r="1606" ht="14.25" customHeight="1" x14ac:dyDescent="0.35"/>
    <row r="1607" ht="14.25" customHeight="1" x14ac:dyDescent="0.35"/>
    <row r="1608" ht="14.25" customHeight="1" x14ac:dyDescent="0.35"/>
    <row r="1609" ht="14.25" customHeight="1" x14ac:dyDescent="0.35"/>
    <row r="1610" ht="14.25" customHeight="1" x14ac:dyDescent="0.35"/>
    <row r="1611" ht="14.25" customHeight="1" x14ac:dyDescent="0.35"/>
    <row r="1612" ht="14.25" customHeight="1" x14ac:dyDescent="0.35"/>
    <row r="1613" ht="14.25" customHeight="1" x14ac:dyDescent="0.35"/>
    <row r="1614" ht="14.25" customHeight="1" x14ac:dyDescent="0.35"/>
    <row r="1615" ht="14.25" customHeight="1" x14ac:dyDescent="0.35"/>
    <row r="1616" ht="14.25" customHeight="1" x14ac:dyDescent="0.35"/>
    <row r="1617" ht="14.25" customHeight="1" x14ac:dyDescent="0.35"/>
    <row r="1618" ht="14.25" customHeight="1" x14ac:dyDescent="0.35"/>
    <row r="1619" ht="14.25" customHeight="1" x14ac:dyDescent="0.35"/>
    <row r="1620" ht="14.25" customHeight="1" x14ac:dyDescent="0.35"/>
    <row r="1621" ht="14.25" customHeight="1" x14ac:dyDescent="0.35"/>
    <row r="1622" ht="14.25" customHeight="1" x14ac:dyDescent="0.35"/>
    <row r="1623" ht="14.25" customHeight="1" x14ac:dyDescent="0.35"/>
    <row r="1624" ht="14.25" customHeight="1" x14ac:dyDescent="0.35"/>
    <row r="1625" ht="14.25" customHeight="1" x14ac:dyDescent="0.35"/>
    <row r="1626" ht="14.25" customHeight="1" x14ac:dyDescent="0.35"/>
    <row r="1627" ht="14.25" customHeight="1" x14ac:dyDescent="0.35"/>
    <row r="1628" ht="14.25" customHeight="1" x14ac:dyDescent="0.35"/>
    <row r="1629" ht="14.25" customHeight="1" x14ac:dyDescent="0.35"/>
    <row r="1630" ht="14.25" customHeight="1" x14ac:dyDescent="0.35"/>
    <row r="1631" ht="14.25" customHeight="1" x14ac:dyDescent="0.35"/>
    <row r="1632" ht="14.25" customHeight="1" x14ac:dyDescent="0.35"/>
    <row r="1633" ht="14.25" customHeight="1" x14ac:dyDescent="0.35"/>
    <row r="1634" ht="14.25" customHeight="1" x14ac:dyDescent="0.35"/>
    <row r="1635" ht="14.25" customHeight="1" x14ac:dyDescent="0.35"/>
    <row r="1636" ht="14.25" customHeight="1" x14ac:dyDescent="0.35"/>
    <row r="1637" ht="14.25" customHeight="1" x14ac:dyDescent="0.35"/>
    <row r="1638" ht="14.25" customHeight="1" x14ac:dyDescent="0.35"/>
    <row r="1639" ht="14.25" customHeight="1" x14ac:dyDescent="0.35"/>
    <row r="1640" ht="14.25" customHeight="1" x14ac:dyDescent="0.35"/>
    <row r="1641" ht="14.25" customHeight="1" x14ac:dyDescent="0.35"/>
    <row r="1642" ht="14.25" customHeight="1" x14ac:dyDescent="0.35"/>
    <row r="1643" ht="14.25" customHeight="1" x14ac:dyDescent="0.35"/>
    <row r="1644" ht="14.25" customHeight="1" x14ac:dyDescent="0.35"/>
    <row r="1645" ht="14.25" customHeight="1" x14ac:dyDescent="0.35"/>
    <row r="1646" ht="14.25" customHeight="1" x14ac:dyDescent="0.35"/>
    <row r="1647" ht="14.25" customHeight="1" x14ac:dyDescent="0.35"/>
    <row r="1648" ht="14.25" customHeight="1" x14ac:dyDescent="0.35"/>
    <row r="1649" ht="14.25" customHeight="1" x14ac:dyDescent="0.35"/>
    <row r="1650" ht="14.25" customHeight="1" x14ac:dyDescent="0.35"/>
    <row r="1651" ht="14.25" customHeight="1" x14ac:dyDescent="0.35"/>
    <row r="1652" ht="14.25" customHeight="1" x14ac:dyDescent="0.35"/>
    <row r="1653" ht="14.25" customHeight="1" x14ac:dyDescent="0.35"/>
    <row r="1654" ht="14.25" customHeight="1" x14ac:dyDescent="0.35"/>
    <row r="1655" ht="14.25" customHeight="1" x14ac:dyDescent="0.35"/>
    <row r="1656" ht="14.25" customHeight="1" x14ac:dyDescent="0.35"/>
    <row r="1657" ht="14.25" customHeight="1" x14ac:dyDescent="0.35"/>
    <row r="1658" ht="14.25" customHeight="1" x14ac:dyDescent="0.35"/>
    <row r="1659" ht="14.25" customHeight="1" x14ac:dyDescent="0.35"/>
    <row r="1660" ht="14.25" customHeight="1" x14ac:dyDescent="0.35"/>
    <row r="1661" ht="14.25" customHeight="1" x14ac:dyDescent="0.35"/>
    <row r="1662" ht="14.25" customHeight="1" x14ac:dyDescent="0.35"/>
    <row r="1663" ht="14.25" customHeight="1" x14ac:dyDescent="0.35"/>
    <row r="1664" ht="14.25" customHeight="1" x14ac:dyDescent="0.35"/>
    <row r="1665" ht="14.25" customHeight="1" x14ac:dyDescent="0.35"/>
    <row r="1666" ht="14.25" customHeight="1" x14ac:dyDescent="0.35"/>
    <row r="1667" ht="14.25" customHeight="1" x14ac:dyDescent="0.35"/>
    <row r="1668" ht="14.25" customHeight="1" x14ac:dyDescent="0.35"/>
    <row r="1669" ht="14.25" customHeight="1" x14ac:dyDescent="0.35"/>
    <row r="1670" ht="14.25" customHeight="1" x14ac:dyDescent="0.35"/>
    <row r="1671" ht="14.25" customHeight="1" x14ac:dyDescent="0.35"/>
    <row r="1672" ht="14.25" customHeight="1" x14ac:dyDescent="0.35"/>
    <row r="1673" ht="14.25" customHeight="1" x14ac:dyDescent="0.35"/>
    <row r="1674" ht="14.25" customHeight="1" x14ac:dyDescent="0.35"/>
    <row r="1675" ht="14.25" customHeight="1" x14ac:dyDescent="0.35"/>
    <row r="1676" ht="14.25" customHeight="1" x14ac:dyDescent="0.35"/>
    <row r="1677" ht="14.25" customHeight="1" x14ac:dyDescent="0.35"/>
    <row r="1678" ht="14.25" customHeight="1" x14ac:dyDescent="0.35"/>
    <row r="1679" ht="14.25" customHeight="1" x14ac:dyDescent="0.35"/>
    <row r="1680" ht="14.25" customHeight="1" x14ac:dyDescent="0.35"/>
    <row r="1681" ht="14.25" customHeight="1" x14ac:dyDescent="0.35"/>
    <row r="1682" ht="14.25" customHeight="1" x14ac:dyDescent="0.35"/>
    <row r="1683" ht="14.25" customHeight="1" x14ac:dyDescent="0.35"/>
    <row r="1684" ht="14.25" customHeight="1" x14ac:dyDescent="0.35"/>
    <row r="1685" ht="14.25" customHeight="1" x14ac:dyDescent="0.35"/>
    <row r="1686" ht="14.25" customHeight="1" x14ac:dyDescent="0.35"/>
    <row r="1687" ht="14.25" customHeight="1" x14ac:dyDescent="0.35"/>
    <row r="1688" ht="14.25" customHeight="1" x14ac:dyDescent="0.35"/>
    <row r="1689" ht="14.25" customHeight="1" x14ac:dyDescent="0.35"/>
    <row r="1690" ht="14.25" customHeight="1" x14ac:dyDescent="0.35"/>
    <row r="1691" ht="14.25" customHeight="1" x14ac:dyDescent="0.35"/>
    <row r="1692" ht="14.25" customHeight="1" x14ac:dyDescent="0.35"/>
    <row r="1693" ht="14.25" customHeight="1" x14ac:dyDescent="0.35"/>
    <row r="1694" ht="14.25" customHeight="1" x14ac:dyDescent="0.35"/>
    <row r="1695" ht="14.25" customHeight="1" x14ac:dyDescent="0.35"/>
    <row r="1696" ht="14.25" customHeight="1" x14ac:dyDescent="0.35"/>
    <row r="1697" ht="14.25" customHeight="1" x14ac:dyDescent="0.35"/>
    <row r="1698" ht="14.25" customHeight="1" x14ac:dyDescent="0.35"/>
    <row r="1699" ht="14.25" customHeight="1" x14ac:dyDescent="0.35"/>
    <row r="1700" ht="14.25" customHeight="1" x14ac:dyDescent="0.35"/>
    <row r="1701" ht="14.25" customHeight="1" x14ac:dyDescent="0.35"/>
    <row r="1702" ht="14.25" customHeight="1" x14ac:dyDescent="0.35"/>
    <row r="1703" ht="14.25" customHeight="1" x14ac:dyDescent="0.35"/>
    <row r="1704" ht="14.25" customHeight="1" x14ac:dyDescent="0.35"/>
    <row r="1705" ht="14.25" customHeight="1" x14ac:dyDescent="0.35"/>
    <row r="1706" ht="14.25" customHeight="1" x14ac:dyDescent="0.35"/>
    <row r="1707" ht="14.25" customHeight="1" x14ac:dyDescent="0.35"/>
    <row r="1708" ht="14.25" customHeight="1" x14ac:dyDescent="0.35"/>
    <row r="1709" ht="14.25" customHeight="1" x14ac:dyDescent="0.35"/>
    <row r="1710" ht="14.25" customHeight="1" x14ac:dyDescent="0.35"/>
    <row r="1711" ht="14.25" customHeight="1" x14ac:dyDescent="0.35"/>
    <row r="1712" ht="14.25" customHeight="1" x14ac:dyDescent="0.35"/>
    <row r="1713" ht="14.25" customHeight="1" x14ac:dyDescent="0.35"/>
    <row r="1714" ht="14.25" customHeight="1" x14ac:dyDescent="0.35"/>
    <row r="1715" ht="14.25" customHeight="1" x14ac:dyDescent="0.35"/>
    <row r="1716" ht="14.25" customHeight="1" x14ac:dyDescent="0.35"/>
    <row r="1717" ht="14.25" customHeight="1" x14ac:dyDescent="0.35"/>
    <row r="1718" ht="14.25" customHeight="1" x14ac:dyDescent="0.35"/>
    <row r="1719" ht="14.25" customHeight="1" x14ac:dyDescent="0.35"/>
    <row r="1720" ht="14.25" customHeight="1" x14ac:dyDescent="0.35"/>
    <row r="1721" ht="14.25" customHeight="1" x14ac:dyDescent="0.35"/>
    <row r="1722" ht="14.25" customHeight="1" x14ac:dyDescent="0.35"/>
    <row r="1723" ht="14.25" customHeight="1" x14ac:dyDescent="0.35"/>
    <row r="1724" ht="14.25" customHeight="1" x14ac:dyDescent="0.35"/>
    <row r="1725" ht="14.25" customHeight="1" x14ac:dyDescent="0.35"/>
    <row r="1726" ht="14.25" customHeight="1" x14ac:dyDescent="0.35"/>
    <row r="1727" ht="14.25" customHeight="1" x14ac:dyDescent="0.35"/>
    <row r="1728" ht="14.25" customHeight="1" x14ac:dyDescent="0.35"/>
    <row r="1729" ht="14.25" customHeight="1" x14ac:dyDescent="0.35"/>
    <row r="1730" ht="14.25" customHeight="1" x14ac:dyDescent="0.35"/>
    <row r="1731" ht="14.25" customHeight="1" x14ac:dyDescent="0.35"/>
    <row r="1732" ht="14.25" customHeight="1" x14ac:dyDescent="0.35"/>
    <row r="1733" ht="14.25" customHeight="1" x14ac:dyDescent="0.35"/>
    <row r="1734" ht="14.25" customHeight="1" x14ac:dyDescent="0.35"/>
    <row r="1735" ht="14.25" customHeight="1" x14ac:dyDescent="0.35"/>
    <row r="1736" ht="14.25" customHeight="1" x14ac:dyDescent="0.35"/>
    <row r="1737" ht="14.25" customHeight="1" x14ac:dyDescent="0.35"/>
    <row r="1738" ht="14.25" customHeight="1" x14ac:dyDescent="0.35"/>
    <row r="1739" ht="14.25" customHeight="1" x14ac:dyDescent="0.35"/>
    <row r="1740" ht="14.25" customHeight="1" x14ac:dyDescent="0.35"/>
    <row r="1741" ht="14.25" customHeight="1" x14ac:dyDescent="0.35"/>
    <row r="1742" ht="14.25" customHeight="1" x14ac:dyDescent="0.35"/>
    <row r="1743" ht="14.25" customHeight="1" x14ac:dyDescent="0.35"/>
    <row r="1744" ht="14.25" customHeight="1" x14ac:dyDescent="0.35"/>
    <row r="1745" ht="14.25" customHeight="1" x14ac:dyDescent="0.35"/>
    <row r="1746" ht="14.25" customHeight="1" x14ac:dyDescent="0.35"/>
    <row r="1747" ht="14.25" customHeight="1" x14ac:dyDescent="0.35"/>
    <row r="1748" ht="14.25" customHeight="1" x14ac:dyDescent="0.35"/>
    <row r="1749" ht="14.25" customHeight="1" x14ac:dyDescent="0.35"/>
    <row r="1750" ht="14.25" customHeight="1" x14ac:dyDescent="0.35"/>
    <row r="1751" ht="14.25" customHeight="1" x14ac:dyDescent="0.35"/>
    <row r="1752" ht="14.25" customHeight="1" x14ac:dyDescent="0.35"/>
    <row r="1753" ht="14.25" customHeight="1" x14ac:dyDescent="0.35"/>
    <row r="1754" ht="14.25" customHeight="1" x14ac:dyDescent="0.35"/>
    <row r="1755" ht="14.25" customHeight="1" x14ac:dyDescent="0.35"/>
    <row r="1756" ht="14.25" customHeight="1" x14ac:dyDescent="0.35"/>
    <row r="1757" ht="14.25" customHeight="1" x14ac:dyDescent="0.35"/>
    <row r="1758" ht="14.25" customHeight="1" x14ac:dyDescent="0.35"/>
    <row r="1759" ht="14.25" customHeight="1" x14ac:dyDescent="0.35"/>
    <row r="1760" ht="14.25" customHeight="1" x14ac:dyDescent="0.35"/>
    <row r="1761" ht="14.25" customHeight="1" x14ac:dyDescent="0.35"/>
    <row r="1762" ht="14.25" customHeight="1" x14ac:dyDescent="0.35"/>
    <row r="1763" ht="14.25" customHeight="1" x14ac:dyDescent="0.35"/>
    <row r="1764" ht="14.25" customHeight="1" x14ac:dyDescent="0.35"/>
    <row r="1765" ht="14.25" customHeight="1" x14ac:dyDescent="0.35"/>
    <row r="1766" ht="14.25" customHeight="1" x14ac:dyDescent="0.35"/>
    <row r="1767" ht="14.25" customHeight="1" x14ac:dyDescent="0.35"/>
    <row r="1768" ht="14.25" customHeight="1" x14ac:dyDescent="0.35"/>
    <row r="1769" ht="14.25" customHeight="1" x14ac:dyDescent="0.35"/>
    <row r="1770" ht="14.25" customHeight="1" x14ac:dyDescent="0.35"/>
    <row r="1771" ht="14.25" customHeight="1" x14ac:dyDescent="0.35"/>
    <row r="1772" ht="14.25" customHeight="1" x14ac:dyDescent="0.35"/>
    <row r="1773" ht="14.25" customHeight="1" x14ac:dyDescent="0.35"/>
    <row r="1774" ht="14.25" customHeight="1" x14ac:dyDescent="0.35"/>
    <row r="1775" ht="14.25" customHeight="1" x14ac:dyDescent="0.35"/>
    <row r="1776" ht="14.25" customHeight="1" x14ac:dyDescent="0.35"/>
    <row r="1777" ht="14.25" customHeight="1" x14ac:dyDescent="0.35"/>
    <row r="1778" ht="14.25" customHeight="1" x14ac:dyDescent="0.35"/>
    <row r="1779" ht="14.25" customHeight="1" x14ac:dyDescent="0.35"/>
    <row r="1780" ht="14.25" customHeight="1" x14ac:dyDescent="0.35"/>
    <row r="1781" ht="14.25" customHeight="1" x14ac:dyDescent="0.35"/>
    <row r="1782" ht="14.25" customHeight="1" x14ac:dyDescent="0.35"/>
    <row r="1783" ht="14.25" customHeight="1" x14ac:dyDescent="0.35"/>
    <row r="1784" ht="14.25" customHeight="1" x14ac:dyDescent="0.35"/>
    <row r="1785" ht="14.25" customHeight="1" x14ac:dyDescent="0.35"/>
    <row r="1786" ht="14.25" customHeight="1" x14ac:dyDescent="0.35"/>
    <row r="1787" ht="14.25" customHeight="1" x14ac:dyDescent="0.35"/>
    <row r="1788" ht="14.25" customHeight="1" x14ac:dyDescent="0.35"/>
    <row r="1789" ht="14.25" customHeight="1" x14ac:dyDescent="0.35"/>
    <row r="1790" ht="14.25" customHeight="1" x14ac:dyDescent="0.35"/>
    <row r="1791" ht="14.25" customHeight="1" x14ac:dyDescent="0.35"/>
    <row r="1792" ht="14.25" customHeight="1" x14ac:dyDescent="0.35"/>
    <row r="1793" ht="14.25" customHeight="1" x14ac:dyDescent="0.35"/>
    <row r="1794" ht="14.25" customHeight="1" x14ac:dyDescent="0.35"/>
    <row r="1795" ht="14.25" customHeight="1" x14ac:dyDescent="0.35"/>
    <row r="1796" ht="14.25" customHeight="1" x14ac:dyDescent="0.35"/>
    <row r="1797" ht="14.25" customHeight="1" x14ac:dyDescent="0.35"/>
    <row r="1798" ht="14.25" customHeight="1" x14ac:dyDescent="0.35"/>
    <row r="1799" ht="14.25" customHeight="1" x14ac:dyDescent="0.35"/>
    <row r="1800" ht="14.25" customHeight="1" x14ac:dyDescent="0.35"/>
    <row r="1801" ht="14.25" customHeight="1" x14ac:dyDescent="0.35"/>
    <row r="1802" ht="14.25" customHeight="1" x14ac:dyDescent="0.35"/>
    <row r="1803" ht="14.25" customHeight="1" x14ac:dyDescent="0.35"/>
    <row r="1804" ht="14.25" customHeight="1" x14ac:dyDescent="0.35"/>
    <row r="1805" ht="14.25" customHeight="1" x14ac:dyDescent="0.35"/>
    <row r="1806" ht="14.25" customHeight="1" x14ac:dyDescent="0.35"/>
    <row r="1807" ht="14.25" customHeight="1" x14ac:dyDescent="0.35"/>
    <row r="1808" ht="14.25" customHeight="1" x14ac:dyDescent="0.35"/>
    <row r="1809" ht="14.25" customHeight="1" x14ac:dyDescent="0.35"/>
    <row r="1810" ht="14.25" customHeight="1" x14ac:dyDescent="0.35"/>
    <row r="1811" ht="14.25" customHeight="1" x14ac:dyDescent="0.35"/>
    <row r="1812" ht="14.25" customHeight="1" x14ac:dyDescent="0.35"/>
    <row r="1813" ht="14.25" customHeight="1" x14ac:dyDescent="0.35"/>
    <row r="1814" ht="14.25" customHeight="1" x14ac:dyDescent="0.35"/>
    <row r="1815" ht="14.25" customHeight="1" x14ac:dyDescent="0.35"/>
    <row r="1816" ht="14.25" customHeight="1" x14ac:dyDescent="0.35"/>
    <row r="1817" ht="14.25" customHeight="1" x14ac:dyDescent="0.35"/>
    <row r="1818" ht="14.25" customHeight="1" x14ac:dyDescent="0.35"/>
    <row r="1819" ht="14.25" customHeight="1" x14ac:dyDescent="0.35"/>
    <row r="1820" ht="14.25" customHeight="1" x14ac:dyDescent="0.35"/>
    <row r="1821" ht="14.25" customHeight="1" x14ac:dyDescent="0.35"/>
    <row r="1822" ht="14.25" customHeight="1" x14ac:dyDescent="0.35"/>
    <row r="1823" ht="14.25" customHeight="1" x14ac:dyDescent="0.35"/>
    <row r="1824" ht="14.25" customHeight="1" x14ac:dyDescent="0.35"/>
    <row r="1825" ht="14.25" customHeight="1" x14ac:dyDescent="0.35"/>
    <row r="1826" ht="14.25" customHeight="1" x14ac:dyDescent="0.35"/>
    <row r="1827" ht="14.25" customHeight="1" x14ac:dyDescent="0.35"/>
    <row r="1828" ht="14.25" customHeight="1" x14ac:dyDescent="0.35"/>
    <row r="1829" ht="14.25" customHeight="1" x14ac:dyDescent="0.35"/>
    <row r="1830" ht="14.25" customHeight="1" x14ac:dyDescent="0.35"/>
    <row r="1831" ht="14.25" customHeight="1" x14ac:dyDescent="0.35"/>
    <row r="1832" ht="14.25" customHeight="1" x14ac:dyDescent="0.35"/>
    <row r="1833" ht="14.25" customHeight="1" x14ac:dyDescent="0.35"/>
    <row r="1834" ht="14.25" customHeight="1" x14ac:dyDescent="0.35"/>
    <row r="1835" ht="14.25" customHeight="1" x14ac:dyDescent="0.35"/>
    <row r="1836" ht="14.25" customHeight="1" x14ac:dyDescent="0.35"/>
    <row r="1837" ht="14.25" customHeight="1" x14ac:dyDescent="0.35"/>
    <row r="1838" ht="14.25" customHeight="1" x14ac:dyDescent="0.35"/>
    <row r="1839" ht="14.25" customHeight="1" x14ac:dyDescent="0.35"/>
    <row r="1840" ht="14.25" customHeight="1" x14ac:dyDescent="0.35"/>
    <row r="1841" ht="14.25" customHeight="1" x14ac:dyDescent="0.35"/>
    <row r="1842" ht="14.25" customHeight="1" x14ac:dyDescent="0.35"/>
    <row r="1843" ht="14.25" customHeight="1" x14ac:dyDescent="0.35"/>
    <row r="1844" ht="14.25" customHeight="1" x14ac:dyDescent="0.35"/>
    <row r="1845" ht="14.25" customHeight="1" x14ac:dyDescent="0.35"/>
    <row r="1846" ht="14.25" customHeight="1" x14ac:dyDescent="0.35"/>
    <row r="1847" ht="14.25" customHeight="1" x14ac:dyDescent="0.35"/>
    <row r="1848" ht="14.25" customHeight="1" x14ac:dyDescent="0.35"/>
    <row r="1849" ht="14.25" customHeight="1" x14ac:dyDescent="0.35"/>
    <row r="1850" ht="14.25" customHeight="1" x14ac:dyDescent="0.35"/>
    <row r="1851" ht="14.25" customHeight="1" x14ac:dyDescent="0.35"/>
    <row r="1852" ht="14.25" customHeight="1" x14ac:dyDescent="0.35"/>
    <row r="1853" ht="14.25" customHeight="1" x14ac:dyDescent="0.35"/>
    <row r="1854" ht="14.25" customHeight="1" x14ac:dyDescent="0.35"/>
    <row r="1855" ht="14.25" customHeight="1" x14ac:dyDescent="0.35"/>
    <row r="1856" ht="14.25" customHeight="1" x14ac:dyDescent="0.35"/>
    <row r="1857" ht="14.25" customHeight="1" x14ac:dyDescent="0.35"/>
    <row r="1858" ht="14.25" customHeight="1" x14ac:dyDescent="0.35"/>
    <row r="1859" ht="14.25" customHeight="1" x14ac:dyDescent="0.35"/>
    <row r="1860" ht="14.25" customHeight="1" x14ac:dyDescent="0.35"/>
    <row r="1861" ht="14.25" customHeight="1" x14ac:dyDescent="0.35"/>
    <row r="1862" ht="14.25" customHeight="1" x14ac:dyDescent="0.35"/>
    <row r="1863" ht="14.25" customHeight="1" x14ac:dyDescent="0.35"/>
    <row r="1864" ht="14.25" customHeight="1" x14ac:dyDescent="0.35"/>
    <row r="1865" ht="14.25" customHeight="1" x14ac:dyDescent="0.35"/>
    <row r="1866" ht="14.25" customHeight="1" x14ac:dyDescent="0.35"/>
    <row r="1867" ht="14.25" customHeight="1" x14ac:dyDescent="0.35"/>
    <row r="1868" ht="14.25" customHeight="1" x14ac:dyDescent="0.35"/>
    <row r="1869" ht="14.25" customHeight="1" x14ac:dyDescent="0.35"/>
    <row r="1870" ht="14.25" customHeight="1" x14ac:dyDescent="0.35"/>
    <row r="1871" ht="14.25" customHeight="1" x14ac:dyDescent="0.35"/>
    <row r="1872" ht="14.25" customHeight="1" x14ac:dyDescent="0.35"/>
    <row r="1873" ht="14.25" customHeight="1" x14ac:dyDescent="0.35"/>
    <row r="1874" ht="14.25" customHeight="1" x14ac:dyDescent="0.35"/>
    <row r="1875" ht="14.25" customHeight="1" x14ac:dyDescent="0.35"/>
    <row r="1876" ht="14.25" customHeight="1" x14ac:dyDescent="0.35"/>
    <row r="1877" ht="14.25" customHeight="1" x14ac:dyDescent="0.35"/>
    <row r="1878" ht="14.25" customHeight="1" x14ac:dyDescent="0.35"/>
    <row r="1879" ht="14.25" customHeight="1" x14ac:dyDescent="0.35"/>
    <row r="1880" ht="14.25" customHeight="1" x14ac:dyDescent="0.35"/>
    <row r="1881" ht="14.25" customHeight="1" x14ac:dyDescent="0.35"/>
    <row r="1882" ht="14.25" customHeight="1" x14ac:dyDescent="0.35"/>
    <row r="1883" ht="14.25" customHeight="1" x14ac:dyDescent="0.35"/>
    <row r="1884" ht="14.25" customHeight="1" x14ac:dyDescent="0.35"/>
    <row r="1885" ht="14.25" customHeight="1" x14ac:dyDescent="0.35"/>
    <row r="1886" ht="14.25" customHeight="1" x14ac:dyDescent="0.35"/>
    <row r="1887" ht="14.25" customHeight="1" x14ac:dyDescent="0.35"/>
    <row r="1888" ht="14.25" customHeight="1" x14ac:dyDescent="0.35"/>
    <row r="1889" ht="14.25" customHeight="1" x14ac:dyDescent="0.35"/>
    <row r="1890" ht="14.25" customHeight="1" x14ac:dyDescent="0.35"/>
    <row r="1891" ht="14.25" customHeight="1" x14ac:dyDescent="0.35"/>
    <row r="1892" ht="14.25" customHeight="1" x14ac:dyDescent="0.35"/>
    <row r="1893" ht="14.25" customHeight="1" x14ac:dyDescent="0.35"/>
    <row r="1894" ht="14.25" customHeight="1" x14ac:dyDescent="0.35"/>
    <row r="1895" ht="14.25" customHeight="1" x14ac:dyDescent="0.35"/>
    <row r="1896" ht="14.25" customHeight="1" x14ac:dyDescent="0.35"/>
    <row r="1897" ht="14.25" customHeight="1" x14ac:dyDescent="0.35"/>
    <row r="1898" ht="14.25" customHeight="1" x14ac:dyDescent="0.35"/>
    <row r="1899" ht="14.25" customHeight="1" x14ac:dyDescent="0.35"/>
    <row r="1900" ht="14.25" customHeight="1" x14ac:dyDescent="0.35"/>
    <row r="1901" ht="14.25" customHeight="1" x14ac:dyDescent="0.35"/>
    <row r="1902" ht="14.25" customHeight="1" x14ac:dyDescent="0.35"/>
    <row r="1903" ht="14.25" customHeight="1" x14ac:dyDescent="0.35"/>
    <row r="1904" ht="14.25" customHeight="1" x14ac:dyDescent="0.35"/>
    <row r="1905" ht="14.25" customHeight="1" x14ac:dyDescent="0.35"/>
    <row r="1906" ht="14.25" customHeight="1" x14ac:dyDescent="0.35"/>
    <row r="1907" ht="14.25" customHeight="1" x14ac:dyDescent="0.35"/>
    <row r="1908" ht="14.25" customHeight="1" x14ac:dyDescent="0.35"/>
    <row r="1909" ht="14.25" customHeight="1" x14ac:dyDescent="0.35"/>
    <row r="1910" ht="14.25" customHeight="1" x14ac:dyDescent="0.35"/>
    <row r="1911" ht="14.25" customHeight="1" x14ac:dyDescent="0.35"/>
    <row r="1912" ht="14.25" customHeight="1" x14ac:dyDescent="0.35"/>
    <row r="1913" ht="14.25" customHeight="1" x14ac:dyDescent="0.35"/>
    <row r="1914" ht="14.25" customHeight="1" x14ac:dyDescent="0.35"/>
    <row r="1915" ht="14.25" customHeight="1" x14ac:dyDescent="0.35"/>
    <row r="1916" ht="14.25" customHeight="1" x14ac:dyDescent="0.35"/>
    <row r="1917" ht="14.25" customHeight="1" x14ac:dyDescent="0.35"/>
    <row r="1918" ht="14.25" customHeight="1" x14ac:dyDescent="0.35"/>
    <row r="1919" ht="14.25" customHeight="1" x14ac:dyDescent="0.35"/>
    <row r="1920" ht="14.25" customHeight="1" x14ac:dyDescent="0.35"/>
    <row r="1921" ht="14.25" customHeight="1" x14ac:dyDescent="0.35"/>
    <row r="1922" ht="14.25" customHeight="1" x14ac:dyDescent="0.35"/>
    <row r="1923" ht="14.25" customHeight="1" x14ac:dyDescent="0.35"/>
    <row r="1924" ht="14.25" customHeight="1" x14ac:dyDescent="0.35"/>
    <row r="1925" ht="14.25" customHeight="1" x14ac:dyDescent="0.35"/>
    <row r="1926" ht="14.25" customHeight="1" x14ac:dyDescent="0.35"/>
    <row r="1927" ht="14.25" customHeight="1" x14ac:dyDescent="0.35"/>
    <row r="1928" ht="14.25" customHeight="1" x14ac:dyDescent="0.35"/>
    <row r="1929" ht="14.25" customHeight="1" x14ac:dyDescent="0.35"/>
    <row r="1930" ht="14.25" customHeight="1" x14ac:dyDescent="0.35"/>
    <row r="1931" ht="14.25" customHeight="1" x14ac:dyDescent="0.35"/>
    <row r="1932" ht="14.25" customHeight="1" x14ac:dyDescent="0.35"/>
    <row r="1933" ht="14.25" customHeight="1" x14ac:dyDescent="0.35"/>
    <row r="1934" ht="14.25" customHeight="1" x14ac:dyDescent="0.35"/>
    <row r="1935" ht="14.25" customHeight="1" x14ac:dyDescent="0.35"/>
    <row r="1936" ht="14.25" customHeight="1" x14ac:dyDescent="0.35"/>
    <row r="1937" ht="14.25" customHeight="1" x14ac:dyDescent="0.35"/>
    <row r="1938" ht="14.25" customHeight="1" x14ac:dyDescent="0.35"/>
    <row r="1939" ht="14.25" customHeight="1" x14ac:dyDescent="0.35"/>
    <row r="1940" ht="14.25" customHeight="1" x14ac:dyDescent="0.35"/>
    <row r="1941" ht="14.25" customHeight="1" x14ac:dyDescent="0.35"/>
    <row r="1942" ht="14.25" customHeight="1" x14ac:dyDescent="0.35"/>
    <row r="1943" ht="14.25" customHeight="1" x14ac:dyDescent="0.35"/>
    <row r="1944" ht="14.25" customHeight="1" x14ac:dyDescent="0.35"/>
    <row r="1945" ht="14.25" customHeight="1" x14ac:dyDescent="0.35"/>
    <row r="1946" ht="14.25" customHeight="1" x14ac:dyDescent="0.35"/>
    <row r="1947" ht="14.25" customHeight="1" x14ac:dyDescent="0.35"/>
    <row r="1948" ht="14.25" customHeight="1" x14ac:dyDescent="0.35"/>
    <row r="1949" ht="14.25" customHeight="1" x14ac:dyDescent="0.35"/>
    <row r="1950" ht="14.25" customHeight="1" x14ac:dyDescent="0.35"/>
    <row r="1951" ht="14.25" customHeight="1" x14ac:dyDescent="0.35"/>
    <row r="1952" ht="14.25" customHeight="1" x14ac:dyDescent="0.35"/>
    <row r="1953" ht="14.25" customHeight="1" x14ac:dyDescent="0.35"/>
    <row r="1954" ht="14.25" customHeight="1" x14ac:dyDescent="0.35"/>
    <row r="1955" ht="14.25" customHeight="1" x14ac:dyDescent="0.35"/>
    <row r="1956" ht="14.25" customHeight="1" x14ac:dyDescent="0.35"/>
    <row r="1957" ht="14.25" customHeight="1" x14ac:dyDescent="0.35"/>
    <row r="1958" ht="14.25" customHeight="1" x14ac:dyDescent="0.35"/>
    <row r="1959" ht="14.25" customHeight="1" x14ac:dyDescent="0.35"/>
    <row r="1960" ht="14.25" customHeight="1" x14ac:dyDescent="0.35"/>
    <row r="1961" ht="14.25" customHeight="1" x14ac:dyDescent="0.35"/>
    <row r="1962" ht="14.25" customHeight="1" x14ac:dyDescent="0.35"/>
    <row r="1963" ht="14.25" customHeight="1" x14ac:dyDescent="0.35"/>
    <row r="1964" ht="14.25" customHeight="1" x14ac:dyDescent="0.35"/>
    <row r="1965" ht="14.25" customHeight="1" x14ac:dyDescent="0.35"/>
    <row r="1966" ht="14.25" customHeight="1" x14ac:dyDescent="0.35"/>
    <row r="1967" ht="14.25" customHeight="1" x14ac:dyDescent="0.35"/>
    <row r="1968" ht="14.25" customHeight="1" x14ac:dyDescent="0.35"/>
    <row r="1969" ht="14.25" customHeight="1" x14ac:dyDescent="0.35"/>
    <row r="1970" ht="14.25" customHeight="1" x14ac:dyDescent="0.35"/>
    <row r="1971" ht="14.25" customHeight="1" x14ac:dyDescent="0.35"/>
    <row r="1972" ht="14.25" customHeight="1" x14ac:dyDescent="0.35"/>
    <row r="1973" ht="14.25" customHeight="1" x14ac:dyDescent="0.35"/>
    <row r="1974" ht="14.25" customHeight="1" x14ac:dyDescent="0.35"/>
    <row r="1975" ht="14.25" customHeight="1" x14ac:dyDescent="0.35"/>
    <row r="1976" ht="14.25" customHeight="1" x14ac:dyDescent="0.35"/>
    <row r="1977" ht="14.25" customHeight="1" x14ac:dyDescent="0.35"/>
    <row r="1978" ht="14.25" customHeight="1" x14ac:dyDescent="0.35"/>
    <row r="1979" ht="14.25" customHeight="1" x14ac:dyDescent="0.35"/>
    <row r="1980" ht="14.25" customHeight="1" x14ac:dyDescent="0.35"/>
    <row r="1981" ht="14.25" customHeight="1" x14ac:dyDescent="0.35"/>
    <row r="1982" ht="14.25" customHeight="1" x14ac:dyDescent="0.35"/>
    <row r="1983" ht="14.25" customHeight="1" x14ac:dyDescent="0.35"/>
    <row r="1984" ht="14.25" customHeight="1" x14ac:dyDescent="0.35"/>
    <row r="1985" ht="14.25" customHeight="1" x14ac:dyDescent="0.35"/>
    <row r="1986" ht="14.25" customHeight="1" x14ac:dyDescent="0.35"/>
    <row r="1987" ht="14.25" customHeight="1" x14ac:dyDescent="0.35"/>
    <row r="1988" ht="14.25" customHeight="1" x14ac:dyDescent="0.35"/>
    <row r="1989" ht="14.25" customHeight="1" x14ac:dyDescent="0.35"/>
    <row r="1990" ht="14.25" customHeight="1" x14ac:dyDescent="0.35"/>
    <row r="1991" ht="14.25" customHeight="1" x14ac:dyDescent="0.35"/>
    <row r="1992" ht="14.25" customHeight="1" x14ac:dyDescent="0.35"/>
    <row r="1993" ht="14.25" customHeight="1" x14ac:dyDescent="0.35"/>
    <row r="1994" ht="14.25" customHeight="1" x14ac:dyDescent="0.35"/>
    <row r="1995" ht="14.25" customHeight="1" x14ac:dyDescent="0.35"/>
    <row r="1996" ht="14.25" customHeight="1" x14ac:dyDescent="0.35"/>
    <row r="1997" ht="14.25" customHeight="1" x14ac:dyDescent="0.35"/>
    <row r="1998" ht="14.25" customHeight="1" x14ac:dyDescent="0.35"/>
    <row r="1999" ht="14.25" customHeight="1" x14ac:dyDescent="0.35"/>
    <row r="2000" ht="14.25" customHeight="1" x14ac:dyDescent="0.35"/>
    <row r="2001" ht="14.25" customHeight="1" x14ac:dyDescent="0.35"/>
    <row r="2002" ht="14.25" customHeight="1" x14ac:dyDescent="0.35"/>
    <row r="2003" ht="14.25" customHeight="1" x14ac:dyDescent="0.35"/>
    <row r="2004" ht="14.25" customHeight="1" x14ac:dyDescent="0.35"/>
    <row r="2005" ht="14.25" customHeight="1" x14ac:dyDescent="0.35"/>
    <row r="2006" ht="14.25" customHeight="1" x14ac:dyDescent="0.35"/>
    <row r="2007" ht="14.25" customHeight="1" x14ac:dyDescent="0.35"/>
    <row r="2008" ht="14.25" customHeight="1" x14ac:dyDescent="0.35"/>
    <row r="2009" ht="14.25" customHeight="1" x14ac:dyDescent="0.35"/>
    <row r="2010" ht="14.25" customHeight="1" x14ac:dyDescent="0.35"/>
    <row r="2011" ht="14.25" customHeight="1" x14ac:dyDescent="0.35"/>
    <row r="2012" ht="14.25" customHeight="1" x14ac:dyDescent="0.35"/>
    <row r="2013" ht="14.25" customHeight="1" x14ac:dyDescent="0.35"/>
    <row r="2014" ht="14.25" customHeight="1" x14ac:dyDescent="0.35"/>
    <row r="2015" ht="14.25" customHeight="1" x14ac:dyDescent="0.35"/>
    <row r="2016" ht="14.25" customHeight="1" x14ac:dyDescent="0.35"/>
    <row r="2017" ht="14.25" customHeight="1" x14ac:dyDescent="0.35"/>
    <row r="2018" ht="14.25" customHeight="1" x14ac:dyDescent="0.35"/>
    <row r="2019" ht="14.25" customHeight="1" x14ac:dyDescent="0.35"/>
    <row r="2020" ht="14.25" customHeight="1" x14ac:dyDescent="0.35"/>
    <row r="2021" ht="14.25" customHeight="1" x14ac:dyDescent="0.35"/>
    <row r="2022" ht="14.25" customHeight="1" x14ac:dyDescent="0.35"/>
    <row r="2023" ht="14.25" customHeight="1" x14ac:dyDescent="0.35"/>
    <row r="2024" ht="14.25" customHeight="1" x14ac:dyDescent="0.35"/>
    <row r="2025" ht="14.25" customHeight="1" x14ac:dyDescent="0.35"/>
    <row r="2026" ht="14.25" customHeight="1" x14ac:dyDescent="0.35"/>
    <row r="2027" ht="14.25" customHeight="1" x14ac:dyDescent="0.35"/>
    <row r="2028" ht="14.25" customHeight="1" x14ac:dyDescent="0.35"/>
    <row r="2029" ht="14.25" customHeight="1" x14ac:dyDescent="0.35"/>
    <row r="2030" ht="14.25" customHeight="1" x14ac:dyDescent="0.35"/>
    <row r="2031" ht="14.25" customHeight="1" x14ac:dyDescent="0.35"/>
    <row r="2032" ht="14.25" customHeight="1" x14ac:dyDescent="0.35"/>
    <row r="2033" ht="14.25" customHeight="1" x14ac:dyDescent="0.35"/>
    <row r="2034" ht="14.25" customHeight="1" x14ac:dyDescent="0.35"/>
    <row r="2035" ht="14.25" customHeight="1" x14ac:dyDescent="0.35"/>
    <row r="2036" ht="14.25" customHeight="1" x14ac:dyDescent="0.35"/>
    <row r="2037" ht="14.25" customHeight="1" x14ac:dyDescent="0.35"/>
    <row r="2038" ht="14.25" customHeight="1" x14ac:dyDescent="0.35"/>
    <row r="2039" ht="14.25" customHeight="1" x14ac:dyDescent="0.35"/>
    <row r="2040" ht="14.25" customHeight="1" x14ac:dyDescent="0.35"/>
    <row r="2041" ht="14.25" customHeight="1" x14ac:dyDescent="0.35"/>
    <row r="2042" ht="14.25" customHeight="1" x14ac:dyDescent="0.35"/>
    <row r="2043" ht="14.25" customHeight="1" x14ac:dyDescent="0.35"/>
    <row r="2044" ht="14.25" customHeight="1" x14ac:dyDescent="0.35"/>
    <row r="2045" ht="14.25" customHeight="1" x14ac:dyDescent="0.35"/>
    <row r="2046" ht="14.25" customHeight="1" x14ac:dyDescent="0.35"/>
    <row r="2047" ht="14.25" customHeight="1" x14ac:dyDescent="0.35"/>
    <row r="2048" ht="14.25" customHeight="1" x14ac:dyDescent="0.35"/>
    <row r="2049" ht="14.25" customHeight="1" x14ac:dyDescent="0.35"/>
    <row r="2050" ht="14.25" customHeight="1" x14ac:dyDescent="0.35"/>
    <row r="2051" ht="14.25" customHeight="1" x14ac:dyDescent="0.35"/>
    <row r="2052" ht="14.25" customHeight="1" x14ac:dyDescent="0.35"/>
    <row r="2053" ht="14.25" customHeight="1" x14ac:dyDescent="0.35"/>
    <row r="2054" ht="14.25" customHeight="1" x14ac:dyDescent="0.35"/>
    <row r="2055" ht="14.25" customHeight="1" x14ac:dyDescent="0.35"/>
    <row r="2056" ht="14.25" customHeight="1" x14ac:dyDescent="0.35"/>
    <row r="2057" ht="14.25" customHeight="1" x14ac:dyDescent="0.35"/>
    <row r="2058" ht="14.25" customHeight="1" x14ac:dyDescent="0.35"/>
    <row r="2059" ht="14.25" customHeight="1" x14ac:dyDescent="0.35"/>
    <row r="2060" ht="14.25" customHeight="1" x14ac:dyDescent="0.35"/>
    <row r="2061" ht="14.25" customHeight="1" x14ac:dyDescent="0.35"/>
    <row r="2062" ht="14.25" customHeight="1" x14ac:dyDescent="0.35"/>
    <row r="2063" ht="14.25" customHeight="1" x14ac:dyDescent="0.35"/>
    <row r="2064" ht="14.25" customHeight="1" x14ac:dyDescent="0.35"/>
    <row r="2065" ht="14.25" customHeight="1" x14ac:dyDescent="0.35"/>
    <row r="2066" ht="14.25" customHeight="1" x14ac:dyDescent="0.35"/>
    <row r="2067" ht="14.25" customHeight="1" x14ac:dyDescent="0.35"/>
    <row r="2068" ht="14.25" customHeight="1" x14ac:dyDescent="0.35"/>
    <row r="2069" ht="14.25" customHeight="1" x14ac:dyDescent="0.35"/>
    <row r="2070" ht="14.25" customHeight="1" x14ac:dyDescent="0.35"/>
    <row r="2071" ht="14.25" customHeight="1" x14ac:dyDescent="0.35"/>
    <row r="2072" ht="14.25" customHeight="1" x14ac:dyDescent="0.35"/>
    <row r="2073" ht="14.25" customHeight="1" x14ac:dyDescent="0.35"/>
    <row r="2074" ht="14.25" customHeight="1" x14ac:dyDescent="0.35"/>
    <row r="2075" ht="14.25" customHeight="1" x14ac:dyDescent="0.35"/>
    <row r="2076" ht="14.25" customHeight="1" x14ac:dyDescent="0.35"/>
    <row r="2077" ht="14.25" customHeight="1" x14ac:dyDescent="0.35"/>
    <row r="2078" ht="14.25" customHeight="1" x14ac:dyDescent="0.35"/>
    <row r="2079" ht="14.25" customHeight="1" x14ac:dyDescent="0.35"/>
    <row r="2080" ht="14.25" customHeight="1" x14ac:dyDescent="0.35"/>
    <row r="2081" ht="14.25" customHeight="1" x14ac:dyDescent="0.35"/>
    <row r="2082" ht="14.25" customHeight="1" x14ac:dyDescent="0.35"/>
    <row r="2083" ht="14.25" customHeight="1" x14ac:dyDescent="0.35"/>
    <row r="2084" ht="14.25" customHeight="1" x14ac:dyDescent="0.35"/>
    <row r="2085" ht="14.25" customHeight="1" x14ac:dyDescent="0.35"/>
    <row r="2086" ht="14.25" customHeight="1" x14ac:dyDescent="0.35"/>
    <row r="2087" ht="14.25" customHeight="1" x14ac:dyDescent="0.35"/>
    <row r="2088" ht="14.25" customHeight="1" x14ac:dyDescent="0.35"/>
    <row r="2089" ht="14.25" customHeight="1" x14ac:dyDescent="0.35"/>
    <row r="2090" ht="14.25" customHeight="1" x14ac:dyDescent="0.35"/>
    <row r="2091" ht="14.25" customHeight="1" x14ac:dyDescent="0.35"/>
    <row r="2092" ht="14.25" customHeight="1" x14ac:dyDescent="0.35"/>
    <row r="2093" ht="14.25" customHeight="1" x14ac:dyDescent="0.35"/>
    <row r="2094" ht="14.25" customHeight="1" x14ac:dyDescent="0.35"/>
    <row r="2095" ht="14.25" customHeight="1" x14ac:dyDescent="0.35"/>
    <row r="2096" ht="14.25" customHeight="1" x14ac:dyDescent="0.35"/>
    <row r="2097" ht="14.25" customHeight="1" x14ac:dyDescent="0.35"/>
    <row r="2098" ht="14.25" customHeight="1" x14ac:dyDescent="0.35"/>
    <row r="2099" ht="14.25" customHeight="1" x14ac:dyDescent="0.35"/>
    <row r="2100" ht="14.25" customHeight="1" x14ac:dyDescent="0.35"/>
    <row r="2101" ht="14.25" customHeight="1" x14ac:dyDescent="0.35"/>
    <row r="2102" ht="14.25" customHeight="1" x14ac:dyDescent="0.35"/>
    <row r="2103" ht="14.25" customHeight="1" x14ac:dyDescent="0.35"/>
    <row r="2104" ht="14.25" customHeight="1" x14ac:dyDescent="0.35"/>
    <row r="2105" ht="14.25" customHeight="1" x14ac:dyDescent="0.35"/>
    <row r="2106" ht="14.25" customHeight="1" x14ac:dyDescent="0.35"/>
    <row r="2107" ht="14.25" customHeight="1" x14ac:dyDescent="0.35"/>
    <row r="2108" ht="14.25" customHeight="1" x14ac:dyDescent="0.35"/>
    <row r="2109" ht="14.25" customHeight="1" x14ac:dyDescent="0.35"/>
    <row r="2110" ht="14.25" customHeight="1" x14ac:dyDescent="0.35"/>
    <row r="2111" ht="14.25" customHeight="1" x14ac:dyDescent="0.35"/>
    <row r="2112" ht="14.25" customHeight="1" x14ac:dyDescent="0.35"/>
    <row r="2113" ht="14.25" customHeight="1" x14ac:dyDescent="0.35"/>
    <row r="2114" ht="14.25" customHeight="1" x14ac:dyDescent="0.35"/>
    <row r="2115" ht="14.25" customHeight="1" x14ac:dyDescent="0.35"/>
    <row r="2116" ht="14.25" customHeight="1" x14ac:dyDescent="0.35"/>
    <row r="2117" ht="14.25" customHeight="1" x14ac:dyDescent="0.35"/>
    <row r="2118" ht="14.25" customHeight="1" x14ac:dyDescent="0.35"/>
    <row r="2119" ht="14.25" customHeight="1" x14ac:dyDescent="0.35"/>
    <row r="2120" ht="14.25" customHeight="1" x14ac:dyDescent="0.35"/>
    <row r="2121" ht="14.25" customHeight="1" x14ac:dyDescent="0.35"/>
    <row r="2122" ht="14.25" customHeight="1" x14ac:dyDescent="0.35"/>
    <row r="2123" ht="14.25" customHeight="1" x14ac:dyDescent="0.35"/>
    <row r="2124" ht="14.25" customHeight="1" x14ac:dyDescent="0.35"/>
    <row r="2125" ht="14.25" customHeight="1" x14ac:dyDescent="0.35"/>
    <row r="2126" ht="14.25" customHeight="1" x14ac:dyDescent="0.35"/>
    <row r="2127" ht="14.25" customHeight="1" x14ac:dyDescent="0.35"/>
    <row r="2128" ht="14.25" customHeight="1" x14ac:dyDescent="0.35"/>
    <row r="2129" ht="14.25" customHeight="1" x14ac:dyDescent="0.35"/>
    <row r="2130" ht="14.25" customHeight="1" x14ac:dyDescent="0.35"/>
    <row r="2131" ht="14.25" customHeight="1" x14ac:dyDescent="0.35"/>
    <row r="2132" ht="14.25" customHeight="1" x14ac:dyDescent="0.35"/>
    <row r="2133" ht="14.25" customHeight="1" x14ac:dyDescent="0.35"/>
    <row r="2134" ht="14.25" customHeight="1" x14ac:dyDescent="0.35"/>
    <row r="2135" ht="14.25" customHeight="1" x14ac:dyDescent="0.35"/>
    <row r="2136" ht="14.25" customHeight="1" x14ac:dyDescent="0.35"/>
    <row r="2137" ht="14.25" customHeight="1" x14ac:dyDescent="0.35"/>
    <row r="2138" ht="14.25" customHeight="1" x14ac:dyDescent="0.35"/>
    <row r="2139" ht="14.25" customHeight="1" x14ac:dyDescent="0.35"/>
    <row r="2140" ht="14.25" customHeight="1" x14ac:dyDescent="0.35"/>
    <row r="2141" ht="14.25" customHeight="1" x14ac:dyDescent="0.35"/>
    <row r="2142" ht="14.25" customHeight="1" x14ac:dyDescent="0.35"/>
    <row r="2143" ht="14.25" customHeight="1" x14ac:dyDescent="0.35"/>
    <row r="2144" ht="14.25" customHeight="1" x14ac:dyDescent="0.35"/>
    <row r="2145" ht="14.25" customHeight="1" x14ac:dyDescent="0.35"/>
    <row r="2146" ht="14.25" customHeight="1" x14ac:dyDescent="0.35"/>
    <row r="2147" ht="14.25" customHeight="1" x14ac:dyDescent="0.35"/>
    <row r="2148" ht="14.25" customHeight="1" x14ac:dyDescent="0.35"/>
    <row r="2149" ht="14.25" customHeight="1" x14ac:dyDescent="0.35"/>
    <row r="2150" ht="14.25" customHeight="1" x14ac:dyDescent="0.35"/>
    <row r="2151" ht="14.25" customHeight="1" x14ac:dyDescent="0.35"/>
    <row r="2152" ht="14.25" customHeight="1" x14ac:dyDescent="0.35"/>
    <row r="2153" ht="14.25" customHeight="1" x14ac:dyDescent="0.35"/>
    <row r="2154" ht="14.25" customHeight="1" x14ac:dyDescent="0.35"/>
    <row r="2155" ht="14.25" customHeight="1" x14ac:dyDescent="0.35"/>
    <row r="2156" ht="14.25" customHeight="1" x14ac:dyDescent="0.35"/>
    <row r="2157" ht="14.25" customHeight="1" x14ac:dyDescent="0.35"/>
    <row r="2158" ht="14.25" customHeight="1" x14ac:dyDescent="0.35"/>
    <row r="2159" ht="14.25" customHeight="1" x14ac:dyDescent="0.35"/>
    <row r="2160" ht="14.25" customHeight="1" x14ac:dyDescent="0.35"/>
    <row r="2161" ht="14.25" customHeight="1" x14ac:dyDescent="0.35"/>
    <row r="2162" ht="14.25" customHeight="1" x14ac:dyDescent="0.35"/>
    <row r="2163" ht="14.25" customHeight="1" x14ac:dyDescent="0.35"/>
    <row r="2164" ht="14.25" customHeight="1" x14ac:dyDescent="0.35"/>
    <row r="2165" ht="14.25" customHeight="1" x14ac:dyDescent="0.35"/>
    <row r="2166" ht="14.25" customHeight="1" x14ac:dyDescent="0.35"/>
    <row r="2167" ht="14.25" customHeight="1" x14ac:dyDescent="0.35"/>
    <row r="2168" ht="14.25" customHeight="1" x14ac:dyDescent="0.35"/>
    <row r="2169" ht="14.25" customHeight="1" x14ac:dyDescent="0.35"/>
    <row r="2170" ht="14.25" customHeight="1" x14ac:dyDescent="0.35"/>
    <row r="2171" ht="14.25" customHeight="1" x14ac:dyDescent="0.35"/>
    <row r="2172" ht="14.25" customHeight="1" x14ac:dyDescent="0.35"/>
    <row r="2173" ht="14.25" customHeight="1" x14ac:dyDescent="0.35"/>
    <row r="2174" ht="14.25" customHeight="1" x14ac:dyDescent="0.35"/>
    <row r="2175" ht="14.25" customHeight="1" x14ac:dyDescent="0.35"/>
    <row r="2176" ht="14.25" customHeight="1" x14ac:dyDescent="0.35"/>
    <row r="2177" ht="14.25" customHeight="1" x14ac:dyDescent="0.35"/>
    <row r="2178" ht="14.25" customHeight="1" x14ac:dyDescent="0.35"/>
    <row r="2179" ht="14.25" customHeight="1" x14ac:dyDescent="0.35"/>
    <row r="2180" ht="14.25" customHeight="1" x14ac:dyDescent="0.35"/>
    <row r="2181" ht="14.25" customHeight="1" x14ac:dyDescent="0.35"/>
    <row r="2182" ht="14.25" customHeight="1" x14ac:dyDescent="0.35"/>
    <row r="2183" ht="14.25" customHeight="1" x14ac:dyDescent="0.35"/>
    <row r="2184" ht="14.25" customHeight="1" x14ac:dyDescent="0.35"/>
    <row r="2185" ht="14.25" customHeight="1" x14ac:dyDescent="0.35"/>
    <row r="2186" ht="14.25" customHeight="1" x14ac:dyDescent="0.35"/>
    <row r="2187" ht="14.25" customHeight="1" x14ac:dyDescent="0.35"/>
    <row r="2188" ht="14.25" customHeight="1" x14ac:dyDescent="0.35"/>
    <row r="2189" ht="14.25" customHeight="1" x14ac:dyDescent="0.35"/>
    <row r="2190" ht="14.25" customHeight="1" x14ac:dyDescent="0.35"/>
    <row r="2191" ht="14.25" customHeight="1" x14ac:dyDescent="0.35"/>
    <row r="2192" ht="14.25" customHeight="1" x14ac:dyDescent="0.35"/>
    <row r="2193" ht="14.25" customHeight="1" x14ac:dyDescent="0.35"/>
    <row r="2194" ht="14.25" customHeight="1" x14ac:dyDescent="0.35"/>
    <row r="2195" ht="14.25" customHeight="1" x14ac:dyDescent="0.35"/>
    <row r="2196" ht="14.25" customHeight="1" x14ac:dyDescent="0.35"/>
    <row r="2197" ht="14.25" customHeight="1" x14ac:dyDescent="0.35"/>
    <row r="2198" ht="14.25" customHeight="1" x14ac:dyDescent="0.35"/>
    <row r="2199" ht="14.25" customHeight="1" x14ac:dyDescent="0.35"/>
    <row r="2200" ht="14.25" customHeight="1" x14ac:dyDescent="0.35"/>
    <row r="2201" ht="14.25" customHeight="1" x14ac:dyDescent="0.35"/>
    <row r="2202" ht="14.25" customHeight="1" x14ac:dyDescent="0.35"/>
    <row r="2203" ht="14.25" customHeight="1" x14ac:dyDescent="0.35"/>
    <row r="2204" ht="14.25" customHeight="1" x14ac:dyDescent="0.35"/>
    <row r="2205" ht="14.25" customHeight="1" x14ac:dyDescent="0.35"/>
    <row r="2206" ht="14.25" customHeight="1" x14ac:dyDescent="0.35"/>
    <row r="2207" ht="14.25" customHeight="1" x14ac:dyDescent="0.35"/>
    <row r="2208" ht="14.25" customHeight="1" x14ac:dyDescent="0.35"/>
    <row r="2209" ht="14.25" customHeight="1" x14ac:dyDescent="0.35"/>
    <row r="2210" ht="14.25" customHeight="1" x14ac:dyDescent="0.35"/>
    <row r="2211" ht="14.25" customHeight="1" x14ac:dyDescent="0.35"/>
    <row r="2212" ht="14.25" customHeight="1" x14ac:dyDescent="0.35"/>
    <row r="2213" ht="14.25" customHeight="1" x14ac:dyDescent="0.35"/>
    <row r="2214" ht="14.25" customHeight="1" x14ac:dyDescent="0.35"/>
    <row r="2215" ht="14.25" customHeight="1" x14ac:dyDescent="0.35"/>
    <row r="2216" ht="14.25" customHeight="1" x14ac:dyDescent="0.35"/>
    <row r="2217" ht="14.25" customHeight="1" x14ac:dyDescent="0.35"/>
    <row r="2218" ht="14.25" customHeight="1" x14ac:dyDescent="0.35"/>
    <row r="2219" ht="14.25" customHeight="1" x14ac:dyDescent="0.35"/>
    <row r="2220" ht="14.25" customHeight="1" x14ac:dyDescent="0.35"/>
    <row r="2221" ht="14.25" customHeight="1" x14ac:dyDescent="0.35"/>
    <row r="2222" ht="14.25" customHeight="1" x14ac:dyDescent="0.35"/>
    <row r="2223" ht="14.25" customHeight="1" x14ac:dyDescent="0.35"/>
    <row r="2224" ht="14.25" customHeight="1" x14ac:dyDescent="0.35"/>
    <row r="2225" ht="14.25" customHeight="1" x14ac:dyDescent="0.35"/>
    <row r="2226" ht="14.25" customHeight="1" x14ac:dyDescent="0.35"/>
    <row r="2227" ht="14.25" customHeight="1" x14ac:dyDescent="0.35"/>
    <row r="2228" ht="14.25" customHeight="1" x14ac:dyDescent="0.35"/>
    <row r="2229" ht="14.25" customHeight="1" x14ac:dyDescent="0.35"/>
    <row r="2230" ht="14.25" customHeight="1" x14ac:dyDescent="0.35"/>
    <row r="2231" ht="14.25" customHeight="1" x14ac:dyDescent="0.35"/>
    <row r="2232" ht="14.25" customHeight="1" x14ac:dyDescent="0.35"/>
    <row r="2233" ht="14.25" customHeight="1" x14ac:dyDescent="0.35"/>
    <row r="2234" ht="14.25" customHeight="1" x14ac:dyDescent="0.35"/>
    <row r="2235" ht="14.25" customHeight="1" x14ac:dyDescent="0.35"/>
    <row r="2236" ht="14.25" customHeight="1" x14ac:dyDescent="0.35"/>
    <row r="2237" ht="14.25" customHeight="1" x14ac:dyDescent="0.35"/>
    <row r="2238" ht="14.25" customHeight="1" x14ac:dyDescent="0.35"/>
    <row r="2239" ht="14.25" customHeight="1" x14ac:dyDescent="0.35"/>
    <row r="2240" ht="14.25" customHeight="1" x14ac:dyDescent="0.35"/>
    <row r="2241" ht="14.25" customHeight="1" x14ac:dyDescent="0.35"/>
    <row r="2242" ht="14.25" customHeight="1" x14ac:dyDescent="0.35"/>
    <row r="2243" ht="14.25" customHeight="1" x14ac:dyDescent="0.35"/>
    <row r="2244" ht="14.25" customHeight="1" x14ac:dyDescent="0.35"/>
    <row r="2245" ht="14.25" customHeight="1" x14ac:dyDescent="0.35"/>
    <row r="2246" ht="14.25" customHeight="1" x14ac:dyDescent="0.35"/>
    <row r="2247" ht="14.25" customHeight="1" x14ac:dyDescent="0.35"/>
    <row r="2248" ht="14.25" customHeight="1" x14ac:dyDescent="0.35"/>
    <row r="2249" ht="14.25" customHeight="1" x14ac:dyDescent="0.35"/>
    <row r="2250" ht="14.25" customHeight="1" x14ac:dyDescent="0.35"/>
    <row r="2251" ht="14.25" customHeight="1" x14ac:dyDescent="0.35"/>
    <row r="2252" ht="14.25" customHeight="1" x14ac:dyDescent="0.35"/>
    <row r="2253" ht="14.25" customHeight="1" x14ac:dyDescent="0.35"/>
    <row r="2254" ht="14.25" customHeight="1" x14ac:dyDescent="0.35"/>
    <row r="2255" ht="14.25" customHeight="1" x14ac:dyDescent="0.35"/>
    <row r="2256" ht="14.25" customHeight="1" x14ac:dyDescent="0.35"/>
    <row r="2257" ht="14.25" customHeight="1" x14ac:dyDescent="0.35"/>
    <row r="2258" ht="14.25" customHeight="1" x14ac:dyDescent="0.35"/>
    <row r="2259" ht="14.25" customHeight="1" x14ac:dyDescent="0.35"/>
    <row r="2260" ht="14.25" customHeight="1" x14ac:dyDescent="0.35"/>
    <row r="2261" ht="14.25" customHeight="1" x14ac:dyDescent="0.35"/>
    <row r="2262" ht="14.25" customHeight="1" x14ac:dyDescent="0.35"/>
    <row r="2263" ht="14.25" customHeight="1" x14ac:dyDescent="0.35"/>
    <row r="2264" ht="14.25" customHeight="1" x14ac:dyDescent="0.35"/>
    <row r="2265" ht="14.25" customHeight="1" x14ac:dyDescent="0.35"/>
    <row r="2266" ht="14.25" customHeight="1" x14ac:dyDescent="0.35"/>
    <row r="2267" ht="14.25" customHeight="1" x14ac:dyDescent="0.35"/>
    <row r="2268" ht="14.25" customHeight="1" x14ac:dyDescent="0.35"/>
    <row r="2269" ht="14.25" customHeight="1" x14ac:dyDescent="0.35"/>
    <row r="2270" ht="14.25" customHeight="1" x14ac:dyDescent="0.35"/>
    <row r="2271" ht="14.25" customHeight="1" x14ac:dyDescent="0.35"/>
    <row r="2272" ht="14.25" customHeight="1" x14ac:dyDescent="0.35"/>
    <row r="2273" ht="14.25" customHeight="1" x14ac:dyDescent="0.35"/>
    <row r="2274" ht="14.25" customHeight="1" x14ac:dyDescent="0.35"/>
    <row r="2275" ht="14.25" customHeight="1" x14ac:dyDescent="0.35"/>
    <row r="2276" ht="14.25" customHeight="1" x14ac:dyDescent="0.35"/>
    <row r="2277" ht="14.25" customHeight="1" x14ac:dyDescent="0.35"/>
    <row r="2278" ht="14.25" customHeight="1" x14ac:dyDescent="0.35"/>
    <row r="2279" ht="14.25" customHeight="1" x14ac:dyDescent="0.35"/>
    <row r="2280" ht="14.25" customHeight="1" x14ac:dyDescent="0.35"/>
    <row r="2281" ht="14.25" customHeight="1" x14ac:dyDescent="0.35"/>
    <row r="2282" ht="14.25" customHeight="1" x14ac:dyDescent="0.35"/>
    <row r="2283" ht="14.25" customHeight="1" x14ac:dyDescent="0.35"/>
    <row r="2284" ht="14.25" customHeight="1" x14ac:dyDescent="0.35"/>
    <row r="2285" ht="14.25" customHeight="1" x14ac:dyDescent="0.35"/>
    <row r="2286" ht="14.25" customHeight="1" x14ac:dyDescent="0.35"/>
    <row r="2287" ht="14.25" customHeight="1" x14ac:dyDescent="0.35"/>
    <row r="2288" ht="14.25" customHeight="1" x14ac:dyDescent="0.35"/>
    <row r="2289" ht="14.25" customHeight="1" x14ac:dyDescent="0.35"/>
    <row r="2290" ht="14.25" customHeight="1" x14ac:dyDescent="0.35"/>
    <row r="2291" ht="14.25" customHeight="1" x14ac:dyDescent="0.35"/>
    <row r="2292" ht="14.25" customHeight="1" x14ac:dyDescent="0.35"/>
    <row r="2293" ht="14.25" customHeight="1" x14ac:dyDescent="0.35"/>
    <row r="2294" ht="14.25" customHeight="1" x14ac:dyDescent="0.35"/>
    <row r="2295" ht="14.25" customHeight="1" x14ac:dyDescent="0.35"/>
    <row r="2296" ht="14.25" customHeight="1" x14ac:dyDescent="0.35"/>
    <row r="2297" ht="14.25" customHeight="1" x14ac:dyDescent="0.35"/>
    <row r="2298" ht="14.25" customHeight="1" x14ac:dyDescent="0.35"/>
    <row r="2299" ht="14.25" customHeight="1" x14ac:dyDescent="0.35"/>
    <row r="2300" ht="14.25" customHeight="1" x14ac:dyDescent="0.35"/>
    <row r="2301" ht="14.25" customHeight="1" x14ac:dyDescent="0.35"/>
    <row r="2302" ht="14.25" customHeight="1" x14ac:dyDescent="0.35"/>
    <row r="2303" ht="14.25" customHeight="1" x14ac:dyDescent="0.35"/>
    <row r="2304" ht="14.25" customHeight="1" x14ac:dyDescent="0.35"/>
    <row r="2305" ht="14.25" customHeight="1" x14ac:dyDescent="0.35"/>
    <row r="2306" ht="14.25" customHeight="1" x14ac:dyDescent="0.35"/>
    <row r="2307" ht="14.25" customHeight="1" x14ac:dyDescent="0.35"/>
    <row r="2308" ht="14.25" customHeight="1" x14ac:dyDescent="0.35"/>
    <row r="2309" ht="14.25" customHeight="1" x14ac:dyDescent="0.35"/>
    <row r="2310" ht="14.25" customHeight="1" x14ac:dyDescent="0.35"/>
    <row r="2311" ht="14.25" customHeight="1" x14ac:dyDescent="0.35"/>
    <row r="2312" ht="14.25" customHeight="1" x14ac:dyDescent="0.35"/>
    <row r="2313" ht="14.25" customHeight="1" x14ac:dyDescent="0.35"/>
    <row r="2314" ht="14.25" customHeight="1" x14ac:dyDescent="0.35"/>
    <row r="2315" ht="14.25" customHeight="1" x14ac:dyDescent="0.35"/>
    <row r="2316" ht="14.25" customHeight="1" x14ac:dyDescent="0.35"/>
    <row r="2317" ht="14.25" customHeight="1" x14ac:dyDescent="0.35"/>
    <row r="2318" ht="14.25" customHeight="1" x14ac:dyDescent="0.35"/>
    <row r="2319" ht="14.25" customHeight="1" x14ac:dyDescent="0.35"/>
    <row r="2320" ht="14.25" customHeight="1" x14ac:dyDescent="0.35"/>
    <row r="2321" ht="14.25" customHeight="1" x14ac:dyDescent="0.35"/>
    <row r="2322" ht="14.25" customHeight="1" x14ac:dyDescent="0.35"/>
    <row r="2323" ht="14.25" customHeight="1" x14ac:dyDescent="0.35"/>
    <row r="2324" ht="14.25" customHeight="1" x14ac:dyDescent="0.35"/>
    <row r="2325" ht="14.25" customHeight="1" x14ac:dyDescent="0.35"/>
    <row r="2326" ht="14.25" customHeight="1" x14ac:dyDescent="0.35"/>
    <row r="2327" ht="14.25" customHeight="1" x14ac:dyDescent="0.35"/>
    <row r="2328" ht="14.25" customHeight="1" x14ac:dyDescent="0.35"/>
    <row r="2329" ht="14.25" customHeight="1" x14ac:dyDescent="0.35"/>
    <row r="2330" ht="14.25" customHeight="1" x14ac:dyDescent="0.35"/>
    <row r="2331" ht="14.25" customHeight="1" x14ac:dyDescent="0.35"/>
    <row r="2332" ht="14.25" customHeight="1" x14ac:dyDescent="0.35"/>
    <row r="2333" ht="14.25" customHeight="1" x14ac:dyDescent="0.35"/>
    <row r="2334" ht="14.25" customHeight="1" x14ac:dyDescent="0.35"/>
    <row r="2335" ht="14.25" customHeight="1" x14ac:dyDescent="0.35"/>
    <row r="2336" ht="14.25" customHeight="1" x14ac:dyDescent="0.35"/>
    <row r="2337" ht="14.25" customHeight="1" x14ac:dyDescent="0.35"/>
    <row r="2338" ht="14.25" customHeight="1" x14ac:dyDescent="0.35"/>
    <row r="2339" ht="14.25" customHeight="1" x14ac:dyDescent="0.35"/>
    <row r="2340" ht="14.25" customHeight="1" x14ac:dyDescent="0.35"/>
    <row r="2341" ht="14.25" customHeight="1" x14ac:dyDescent="0.35"/>
    <row r="2342" ht="14.25" customHeight="1" x14ac:dyDescent="0.35"/>
    <row r="2343" ht="14.25" customHeight="1" x14ac:dyDescent="0.35"/>
    <row r="2344" ht="14.25" customHeight="1" x14ac:dyDescent="0.35"/>
    <row r="2345" ht="14.25" customHeight="1" x14ac:dyDescent="0.35"/>
    <row r="2346" ht="14.25" customHeight="1" x14ac:dyDescent="0.35"/>
    <row r="2347" ht="14.25" customHeight="1" x14ac:dyDescent="0.35"/>
    <row r="2348" ht="14.25" customHeight="1" x14ac:dyDescent="0.35"/>
    <row r="2349" ht="14.25" customHeight="1" x14ac:dyDescent="0.35"/>
    <row r="2350" ht="14.25" customHeight="1" x14ac:dyDescent="0.35"/>
    <row r="2351" ht="14.25" customHeight="1" x14ac:dyDescent="0.35"/>
    <row r="2352" ht="14.25" customHeight="1" x14ac:dyDescent="0.35"/>
    <row r="2353" ht="14.25" customHeight="1" x14ac:dyDescent="0.35"/>
    <row r="2354" ht="14.25" customHeight="1" x14ac:dyDescent="0.35"/>
    <row r="2355" ht="14.25" customHeight="1" x14ac:dyDescent="0.35"/>
    <row r="2356" ht="14.25" customHeight="1" x14ac:dyDescent="0.35"/>
    <row r="2357" ht="14.25" customHeight="1" x14ac:dyDescent="0.35"/>
    <row r="2358" ht="14.25" customHeight="1" x14ac:dyDescent="0.35"/>
    <row r="2359" ht="14.25" customHeight="1" x14ac:dyDescent="0.35"/>
    <row r="2360" ht="14.25" customHeight="1" x14ac:dyDescent="0.35"/>
    <row r="2361" ht="14.25" customHeight="1" x14ac:dyDescent="0.35"/>
    <row r="2362" ht="14.25" customHeight="1" x14ac:dyDescent="0.35"/>
    <row r="2363" ht="14.25" customHeight="1" x14ac:dyDescent="0.35"/>
    <row r="2364" ht="14.25" customHeight="1" x14ac:dyDescent="0.35"/>
    <row r="2365" ht="14.25" customHeight="1" x14ac:dyDescent="0.35"/>
    <row r="2366" ht="14.25" customHeight="1" x14ac:dyDescent="0.35"/>
    <row r="2367" ht="14.25" customHeight="1" x14ac:dyDescent="0.35"/>
    <row r="2368" ht="14.25" customHeight="1" x14ac:dyDescent="0.35"/>
    <row r="2369" ht="14.25" customHeight="1" x14ac:dyDescent="0.35"/>
    <row r="2370" ht="14.25" customHeight="1" x14ac:dyDescent="0.35"/>
    <row r="2371" ht="14.25" customHeight="1" x14ac:dyDescent="0.35"/>
    <row r="2372" ht="14.25" customHeight="1" x14ac:dyDescent="0.35"/>
    <row r="2373" ht="14.25" customHeight="1" x14ac:dyDescent="0.35"/>
    <row r="2374" ht="14.25" customHeight="1" x14ac:dyDescent="0.35"/>
    <row r="2375" ht="14.25" customHeight="1" x14ac:dyDescent="0.35"/>
    <row r="2376" ht="14.25" customHeight="1" x14ac:dyDescent="0.35"/>
    <row r="2377" ht="14.25" customHeight="1" x14ac:dyDescent="0.35"/>
    <row r="2378" ht="14.25" customHeight="1" x14ac:dyDescent="0.35"/>
    <row r="2379" ht="14.25" customHeight="1" x14ac:dyDescent="0.35"/>
    <row r="2380" ht="14.25" customHeight="1" x14ac:dyDescent="0.35"/>
    <row r="2381" ht="14.25" customHeight="1" x14ac:dyDescent="0.35"/>
    <row r="2382" ht="14.25" customHeight="1" x14ac:dyDescent="0.35"/>
    <row r="2383" ht="14.25" customHeight="1" x14ac:dyDescent="0.35"/>
    <row r="2384" ht="14.25" customHeight="1" x14ac:dyDescent="0.35"/>
    <row r="2385" ht="14.25" customHeight="1" x14ac:dyDescent="0.35"/>
    <row r="2386" ht="14.25" customHeight="1" x14ac:dyDescent="0.35"/>
    <row r="2387" ht="14.25" customHeight="1" x14ac:dyDescent="0.35"/>
    <row r="2388" ht="14.25" customHeight="1" x14ac:dyDescent="0.35"/>
    <row r="2389" ht="14.25" customHeight="1" x14ac:dyDescent="0.35"/>
    <row r="2390" ht="14.25" customHeight="1" x14ac:dyDescent="0.35"/>
    <row r="2391" ht="14.25" customHeight="1" x14ac:dyDescent="0.35"/>
    <row r="2392" ht="14.25" customHeight="1" x14ac:dyDescent="0.35"/>
    <row r="2393" ht="14.25" customHeight="1" x14ac:dyDescent="0.35"/>
    <row r="2394" ht="14.25" customHeight="1" x14ac:dyDescent="0.35"/>
    <row r="2395" ht="14.25" customHeight="1" x14ac:dyDescent="0.35"/>
    <row r="2396" ht="14.25" customHeight="1" x14ac:dyDescent="0.35"/>
    <row r="2397" ht="14.25" customHeight="1" x14ac:dyDescent="0.35"/>
    <row r="2398" ht="14.25" customHeight="1" x14ac:dyDescent="0.35"/>
    <row r="2399" ht="14.25" customHeight="1" x14ac:dyDescent="0.35"/>
    <row r="2400" ht="14.25" customHeight="1" x14ac:dyDescent="0.35"/>
    <row r="2401" ht="14.25" customHeight="1" x14ac:dyDescent="0.35"/>
    <row r="2402" ht="14.25" customHeight="1" x14ac:dyDescent="0.35"/>
    <row r="2403" ht="14.25" customHeight="1" x14ac:dyDescent="0.35"/>
    <row r="2404" ht="14.25" customHeight="1" x14ac:dyDescent="0.35"/>
    <row r="2405" ht="14.25" customHeight="1" x14ac:dyDescent="0.35"/>
    <row r="2406" ht="14.25" customHeight="1" x14ac:dyDescent="0.35"/>
    <row r="2407" ht="14.25" customHeight="1" x14ac:dyDescent="0.35"/>
    <row r="2408" ht="14.25" customHeight="1" x14ac:dyDescent="0.35"/>
    <row r="2409" ht="14.25" customHeight="1" x14ac:dyDescent="0.35"/>
    <row r="2410" ht="14.25" customHeight="1" x14ac:dyDescent="0.35"/>
    <row r="2411" ht="14.25" customHeight="1" x14ac:dyDescent="0.35"/>
    <row r="2412" ht="14.25" customHeight="1" x14ac:dyDescent="0.35"/>
    <row r="2413" ht="14.25" customHeight="1" x14ac:dyDescent="0.35"/>
    <row r="2414" ht="14.25" customHeight="1" x14ac:dyDescent="0.35"/>
    <row r="2415" ht="14.25" customHeight="1" x14ac:dyDescent="0.35"/>
    <row r="2416" ht="14.25" customHeight="1" x14ac:dyDescent="0.35"/>
    <row r="2417" ht="14.25" customHeight="1" x14ac:dyDescent="0.35"/>
    <row r="2418" ht="14.25" customHeight="1" x14ac:dyDescent="0.35"/>
    <row r="2419" ht="14.25" customHeight="1" x14ac:dyDescent="0.35"/>
    <row r="2420" ht="14.25" customHeight="1" x14ac:dyDescent="0.35"/>
    <row r="2421" ht="14.25" customHeight="1" x14ac:dyDescent="0.35"/>
    <row r="2422" ht="14.25" customHeight="1" x14ac:dyDescent="0.35"/>
    <row r="2423" ht="14.25" customHeight="1" x14ac:dyDescent="0.35"/>
    <row r="2424" ht="14.25" customHeight="1" x14ac:dyDescent="0.35"/>
    <row r="2425" ht="14.25" customHeight="1" x14ac:dyDescent="0.35"/>
    <row r="2426" ht="14.25" customHeight="1" x14ac:dyDescent="0.35"/>
    <row r="2427" ht="14.25" customHeight="1" x14ac:dyDescent="0.35"/>
    <row r="2428" ht="14.25" customHeight="1" x14ac:dyDescent="0.35"/>
    <row r="2429" ht="14.25" customHeight="1" x14ac:dyDescent="0.35"/>
    <row r="2430" ht="14.25" customHeight="1" x14ac:dyDescent="0.35"/>
    <row r="2431" ht="14.25" customHeight="1" x14ac:dyDescent="0.35"/>
    <row r="2432" ht="14.25" customHeight="1" x14ac:dyDescent="0.35"/>
    <row r="2433" ht="14.25" customHeight="1" x14ac:dyDescent="0.35"/>
    <row r="2434" ht="14.25" customHeight="1" x14ac:dyDescent="0.35"/>
    <row r="2435" ht="14.25" customHeight="1" x14ac:dyDescent="0.35"/>
    <row r="2436" ht="14.25" customHeight="1" x14ac:dyDescent="0.35"/>
    <row r="2437" ht="14.25" customHeight="1" x14ac:dyDescent="0.35"/>
    <row r="2438" ht="14.25" customHeight="1" x14ac:dyDescent="0.35"/>
    <row r="2439" ht="14.25" customHeight="1" x14ac:dyDescent="0.35"/>
    <row r="2440" ht="14.25" customHeight="1" x14ac:dyDescent="0.35"/>
    <row r="2441" ht="14.25" customHeight="1" x14ac:dyDescent="0.35"/>
    <row r="2442" ht="14.25" customHeight="1" x14ac:dyDescent="0.35"/>
    <row r="2443" ht="14.25" customHeight="1" x14ac:dyDescent="0.35"/>
    <row r="2444" ht="14.25" customHeight="1" x14ac:dyDescent="0.35"/>
    <row r="2445" ht="14.25" customHeight="1" x14ac:dyDescent="0.35"/>
    <row r="2446" ht="14.25" customHeight="1" x14ac:dyDescent="0.35"/>
    <row r="2447" ht="14.25" customHeight="1" x14ac:dyDescent="0.35"/>
    <row r="2448" ht="14.25" customHeight="1" x14ac:dyDescent="0.35"/>
    <row r="2449" ht="14.25" customHeight="1" x14ac:dyDescent="0.35"/>
    <row r="2450" ht="14.25" customHeight="1" x14ac:dyDescent="0.35"/>
    <row r="2451" ht="14.25" customHeight="1" x14ac:dyDescent="0.35"/>
    <row r="2452" ht="14.25" customHeight="1" x14ac:dyDescent="0.35"/>
    <row r="2453" ht="14.25" customHeight="1" x14ac:dyDescent="0.35"/>
    <row r="2454" ht="14.25" customHeight="1" x14ac:dyDescent="0.35"/>
    <row r="2455" ht="14.25" customHeight="1" x14ac:dyDescent="0.35"/>
    <row r="2456" ht="14.25" customHeight="1" x14ac:dyDescent="0.35"/>
    <row r="2457" ht="14.25" customHeight="1" x14ac:dyDescent="0.35"/>
    <row r="2458" ht="14.25" customHeight="1" x14ac:dyDescent="0.35"/>
    <row r="2459" ht="14.25" customHeight="1" x14ac:dyDescent="0.35"/>
    <row r="2460" ht="14.25" customHeight="1" x14ac:dyDescent="0.35"/>
    <row r="2461" ht="14.25" customHeight="1" x14ac:dyDescent="0.35"/>
    <row r="2462" ht="14.25" customHeight="1" x14ac:dyDescent="0.35"/>
    <row r="2463" ht="14.25" customHeight="1" x14ac:dyDescent="0.35"/>
    <row r="2464" ht="14.25" customHeight="1" x14ac:dyDescent="0.35"/>
    <row r="2465" ht="14.25" customHeight="1" x14ac:dyDescent="0.35"/>
    <row r="2466" ht="14.25" customHeight="1" x14ac:dyDescent="0.35"/>
    <row r="2467" ht="14.25" customHeight="1" x14ac:dyDescent="0.35"/>
    <row r="2468" ht="14.25" customHeight="1" x14ac:dyDescent="0.35"/>
    <row r="2469" ht="14.25" customHeight="1" x14ac:dyDescent="0.35"/>
    <row r="2470" ht="14.25" customHeight="1" x14ac:dyDescent="0.35"/>
    <row r="2471" ht="14.25" customHeight="1" x14ac:dyDescent="0.35"/>
    <row r="2472" ht="14.25" customHeight="1" x14ac:dyDescent="0.35"/>
    <row r="2473" ht="14.25" customHeight="1" x14ac:dyDescent="0.35"/>
    <row r="2474" ht="14.25" customHeight="1" x14ac:dyDescent="0.35"/>
    <row r="2475" ht="14.25" customHeight="1" x14ac:dyDescent="0.35"/>
    <row r="2476" ht="14.25" customHeight="1" x14ac:dyDescent="0.35"/>
    <row r="2477" ht="14.25" customHeight="1" x14ac:dyDescent="0.35"/>
    <row r="2478" ht="14.25" customHeight="1" x14ac:dyDescent="0.35"/>
    <row r="2479" ht="14.25" customHeight="1" x14ac:dyDescent="0.35"/>
    <row r="2480" ht="14.25" customHeight="1" x14ac:dyDescent="0.35"/>
    <row r="2481" ht="14.25" customHeight="1" x14ac:dyDescent="0.35"/>
    <row r="2482" ht="14.25" customHeight="1" x14ac:dyDescent="0.35"/>
    <row r="2483" ht="14.25" customHeight="1" x14ac:dyDescent="0.35"/>
    <row r="2484" ht="14.25" customHeight="1" x14ac:dyDescent="0.35"/>
    <row r="2485" ht="14.25" customHeight="1" x14ac:dyDescent="0.35"/>
    <row r="2486" ht="14.25" customHeight="1" x14ac:dyDescent="0.35"/>
    <row r="2487" ht="14.25" customHeight="1" x14ac:dyDescent="0.35"/>
    <row r="2488" ht="14.25" customHeight="1" x14ac:dyDescent="0.35"/>
    <row r="2489" ht="14.25" customHeight="1" x14ac:dyDescent="0.35"/>
    <row r="2490" ht="14.25" customHeight="1" x14ac:dyDescent="0.35"/>
    <row r="2491" ht="14.25" customHeight="1" x14ac:dyDescent="0.35"/>
    <row r="2492" ht="14.25" customHeight="1" x14ac:dyDescent="0.35"/>
    <row r="2493" ht="14.25" customHeight="1" x14ac:dyDescent="0.35"/>
    <row r="2494" ht="14.25" customHeight="1" x14ac:dyDescent="0.35"/>
    <row r="2495" ht="14.25" customHeight="1" x14ac:dyDescent="0.35"/>
    <row r="2496" ht="14.25" customHeight="1" x14ac:dyDescent="0.35"/>
    <row r="2497" ht="14.25" customHeight="1" x14ac:dyDescent="0.35"/>
    <row r="2498" ht="14.25" customHeight="1" x14ac:dyDescent="0.35"/>
    <row r="2499" ht="14.25" customHeight="1" x14ac:dyDescent="0.35"/>
    <row r="2500" ht="14.25" customHeight="1" x14ac:dyDescent="0.35"/>
    <row r="2501" ht="14.25" customHeight="1" x14ac:dyDescent="0.35"/>
    <row r="2502" ht="14.25" customHeight="1" x14ac:dyDescent="0.35"/>
    <row r="2503" ht="14.25" customHeight="1" x14ac:dyDescent="0.35"/>
    <row r="2504" ht="14.25" customHeight="1" x14ac:dyDescent="0.35"/>
    <row r="2505" ht="14.25" customHeight="1" x14ac:dyDescent="0.35"/>
    <row r="2506" ht="14.25" customHeight="1" x14ac:dyDescent="0.35"/>
    <row r="2507" ht="14.25" customHeight="1" x14ac:dyDescent="0.35"/>
    <row r="2508" ht="14.25" customHeight="1" x14ac:dyDescent="0.35"/>
    <row r="2509" ht="14.25" customHeight="1" x14ac:dyDescent="0.35"/>
    <row r="2510" ht="14.25" customHeight="1" x14ac:dyDescent="0.35"/>
    <row r="2511" ht="14.25" customHeight="1" x14ac:dyDescent="0.35"/>
    <row r="2512" ht="14.25" customHeight="1" x14ac:dyDescent="0.35"/>
    <row r="2513" ht="14.25" customHeight="1" x14ac:dyDescent="0.35"/>
    <row r="2514" ht="14.25" customHeight="1" x14ac:dyDescent="0.35"/>
    <row r="2515" ht="14.25" customHeight="1" x14ac:dyDescent="0.35"/>
    <row r="2516" ht="14.25" customHeight="1" x14ac:dyDescent="0.35"/>
    <row r="2517" ht="14.25" customHeight="1" x14ac:dyDescent="0.35"/>
    <row r="2518" ht="14.25" customHeight="1" x14ac:dyDescent="0.35"/>
    <row r="2519" ht="14.25" customHeight="1" x14ac:dyDescent="0.35"/>
    <row r="2520" ht="14.25" customHeight="1" x14ac:dyDescent="0.35"/>
    <row r="2521" ht="14.25" customHeight="1" x14ac:dyDescent="0.35"/>
    <row r="2522" ht="14.25" customHeight="1" x14ac:dyDescent="0.35"/>
    <row r="2523" ht="14.25" customHeight="1" x14ac:dyDescent="0.35"/>
    <row r="2524" ht="14.25" customHeight="1" x14ac:dyDescent="0.35"/>
    <row r="2525" ht="14.25" customHeight="1" x14ac:dyDescent="0.35"/>
    <row r="2526" ht="14.25" customHeight="1" x14ac:dyDescent="0.35"/>
    <row r="2527" ht="14.25" customHeight="1" x14ac:dyDescent="0.35"/>
    <row r="2528" ht="14.25" customHeight="1" x14ac:dyDescent="0.35"/>
    <row r="2529" ht="14.25" customHeight="1" x14ac:dyDescent="0.35"/>
    <row r="2530" ht="14.25" customHeight="1" x14ac:dyDescent="0.35"/>
    <row r="2531" ht="14.25" customHeight="1" x14ac:dyDescent="0.35"/>
    <row r="2532" ht="14.25" customHeight="1" x14ac:dyDescent="0.35"/>
    <row r="2533" ht="14.25" customHeight="1" x14ac:dyDescent="0.35"/>
    <row r="2534" ht="14.25" customHeight="1" x14ac:dyDescent="0.35"/>
    <row r="2535" ht="14.25" customHeight="1" x14ac:dyDescent="0.35"/>
    <row r="2536" ht="14.25" customHeight="1" x14ac:dyDescent="0.35"/>
    <row r="2537" ht="14.25" customHeight="1" x14ac:dyDescent="0.35"/>
    <row r="2538" ht="14.25" customHeight="1" x14ac:dyDescent="0.35"/>
    <row r="2539" ht="14.25" customHeight="1" x14ac:dyDescent="0.35"/>
    <row r="2540" ht="14.25" customHeight="1" x14ac:dyDescent="0.35"/>
    <row r="2541" ht="14.25" customHeight="1" x14ac:dyDescent="0.35"/>
    <row r="2542" ht="14.25" customHeight="1" x14ac:dyDescent="0.35"/>
    <row r="2543" ht="14.25" customHeight="1" x14ac:dyDescent="0.35"/>
    <row r="2544" ht="14.25" customHeight="1" x14ac:dyDescent="0.35"/>
    <row r="2545" ht="14.25" customHeight="1" x14ac:dyDescent="0.35"/>
    <row r="2546" ht="14.25" customHeight="1" x14ac:dyDescent="0.35"/>
    <row r="2547" ht="14.25" customHeight="1" x14ac:dyDescent="0.35"/>
    <row r="2548" ht="14.25" customHeight="1" x14ac:dyDescent="0.35"/>
    <row r="2549" ht="14.25" customHeight="1" x14ac:dyDescent="0.35"/>
    <row r="2550" ht="14.25" customHeight="1" x14ac:dyDescent="0.35"/>
    <row r="2551" ht="14.25" customHeight="1" x14ac:dyDescent="0.35"/>
    <row r="2552" ht="14.25" customHeight="1" x14ac:dyDescent="0.35"/>
    <row r="2553" ht="14.25" customHeight="1" x14ac:dyDescent="0.35"/>
    <row r="2554" ht="14.25" customHeight="1" x14ac:dyDescent="0.35"/>
    <row r="2555" ht="14.25" customHeight="1" x14ac:dyDescent="0.35"/>
    <row r="2556" ht="14.25" customHeight="1" x14ac:dyDescent="0.35"/>
    <row r="2557" ht="14.25" customHeight="1" x14ac:dyDescent="0.35"/>
    <row r="2558" ht="14.25" customHeight="1" x14ac:dyDescent="0.35"/>
    <row r="2559" ht="14.25" customHeight="1" x14ac:dyDescent="0.35"/>
    <row r="2560" ht="14.25" customHeight="1" x14ac:dyDescent="0.35"/>
    <row r="2561" ht="14.25" customHeight="1" x14ac:dyDescent="0.35"/>
    <row r="2562" ht="14.25" customHeight="1" x14ac:dyDescent="0.35"/>
    <row r="2563" ht="14.25" customHeight="1" x14ac:dyDescent="0.35"/>
    <row r="2564" ht="14.25" customHeight="1" x14ac:dyDescent="0.35"/>
    <row r="2565" ht="14.25" customHeight="1" x14ac:dyDescent="0.35"/>
    <row r="2566" ht="14.25" customHeight="1" x14ac:dyDescent="0.35"/>
    <row r="2567" ht="14.25" customHeight="1" x14ac:dyDescent="0.35"/>
    <row r="2568" ht="14.25" customHeight="1" x14ac:dyDescent="0.35"/>
    <row r="2569" ht="14.25" customHeight="1" x14ac:dyDescent="0.35"/>
    <row r="2570" ht="14.25" customHeight="1" x14ac:dyDescent="0.35"/>
    <row r="2571" ht="14.25" customHeight="1" x14ac:dyDescent="0.35"/>
    <row r="2572" ht="14.25" customHeight="1" x14ac:dyDescent="0.35"/>
    <row r="2573" ht="14.25" customHeight="1" x14ac:dyDescent="0.35"/>
    <row r="2574" ht="14.25" customHeight="1" x14ac:dyDescent="0.35"/>
    <row r="2575" ht="14.25" customHeight="1" x14ac:dyDescent="0.35"/>
    <row r="2576" ht="14.25" customHeight="1" x14ac:dyDescent="0.35"/>
    <row r="2577" ht="14.25" customHeight="1" x14ac:dyDescent="0.35"/>
    <row r="2578" ht="14.25" customHeight="1" x14ac:dyDescent="0.35"/>
    <row r="2579" ht="14.25" customHeight="1" x14ac:dyDescent="0.35"/>
    <row r="2580" ht="14.25" customHeight="1" x14ac:dyDescent="0.35"/>
    <row r="2581" ht="14.25" customHeight="1" x14ac:dyDescent="0.35"/>
    <row r="2582" ht="14.25" customHeight="1" x14ac:dyDescent="0.35"/>
    <row r="2583" ht="14.25" customHeight="1" x14ac:dyDescent="0.35"/>
    <row r="2584" ht="14.25" customHeight="1" x14ac:dyDescent="0.35"/>
    <row r="2585" ht="14.25" customHeight="1" x14ac:dyDescent="0.35"/>
    <row r="2586" ht="14.25" customHeight="1" x14ac:dyDescent="0.35"/>
    <row r="2587" ht="14.25" customHeight="1" x14ac:dyDescent="0.35"/>
    <row r="2588" ht="14.25" customHeight="1" x14ac:dyDescent="0.35"/>
    <row r="2589" ht="14.25" customHeight="1" x14ac:dyDescent="0.35"/>
    <row r="2590" ht="14.25" customHeight="1" x14ac:dyDescent="0.35"/>
    <row r="2591" ht="14.25" customHeight="1" x14ac:dyDescent="0.35"/>
    <row r="2592" ht="14.25" customHeight="1" x14ac:dyDescent="0.35"/>
    <row r="2593" ht="14.25" customHeight="1" x14ac:dyDescent="0.35"/>
    <row r="2594" ht="14.25" customHeight="1" x14ac:dyDescent="0.35"/>
    <row r="2595" ht="14.25" customHeight="1" x14ac:dyDescent="0.35"/>
    <row r="2596" ht="14.25" customHeight="1" x14ac:dyDescent="0.35"/>
    <row r="2597" ht="14.25" customHeight="1" x14ac:dyDescent="0.35"/>
    <row r="2598" ht="14.25" customHeight="1" x14ac:dyDescent="0.35"/>
    <row r="2599" ht="14.25" customHeight="1" x14ac:dyDescent="0.35"/>
    <row r="2600" ht="14.25" customHeight="1" x14ac:dyDescent="0.35"/>
    <row r="2601" ht="14.25" customHeight="1" x14ac:dyDescent="0.35"/>
    <row r="2602" ht="14.25" customHeight="1" x14ac:dyDescent="0.35"/>
    <row r="2603" ht="14.25" customHeight="1" x14ac:dyDescent="0.35"/>
    <row r="2604" ht="14.25" customHeight="1" x14ac:dyDescent="0.35"/>
    <row r="2605" ht="14.25" customHeight="1" x14ac:dyDescent="0.35"/>
    <row r="2606" ht="14.25" customHeight="1" x14ac:dyDescent="0.35"/>
    <row r="2607" ht="14.25" customHeight="1" x14ac:dyDescent="0.35"/>
    <row r="2608" ht="14.25" customHeight="1" x14ac:dyDescent="0.35"/>
    <row r="2609" ht="14.25" customHeight="1" x14ac:dyDescent="0.35"/>
    <row r="2610" ht="14.25" customHeight="1" x14ac:dyDescent="0.35"/>
    <row r="2611" ht="14.25" customHeight="1" x14ac:dyDescent="0.35"/>
    <row r="2612" ht="14.25" customHeight="1" x14ac:dyDescent="0.35"/>
    <row r="2613" ht="14.25" customHeight="1" x14ac:dyDescent="0.35"/>
    <row r="2614" ht="14.25" customHeight="1" x14ac:dyDescent="0.35"/>
    <row r="2615" ht="14.25" customHeight="1" x14ac:dyDescent="0.35"/>
    <row r="2616" ht="14.25" customHeight="1" x14ac:dyDescent="0.35"/>
    <row r="2617" ht="14.25" customHeight="1" x14ac:dyDescent="0.35"/>
    <row r="2618" ht="14.25" customHeight="1" x14ac:dyDescent="0.35"/>
    <row r="2619" ht="14.25" customHeight="1" x14ac:dyDescent="0.35"/>
    <row r="2620" ht="14.25" customHeight="1" x14ac:dyDescent="0.35"/>
    <row r="2621" ht="14.25" customHeight="1" x14ac:dyDescent="0.35"/>
    <row r="2622" ht="14.25" customHeight="1" x14ac:dyDescent="0.35"/>
    <row r="2623" ht="14.25" customHeight="1" x14ac:dyDescent="0.35"/>
    <row r="2624" ht="14.25" customHeight="1" x14ac:dyDescent="0.35"/>
    <row r="2625" ht="14.25" customHeight="1" x14ac:dyDescent="0.35"/>
    <row r="2626" ht="14.25" customHeight="1" x14ac:dyDescent="0.35"/>
    <row r="2627" ht="14.25" customHeight="1" x14ac:dyDescent="0.35"/>
    <row r="2628" ht="14.25" customHeight="1" x14ac:dyDescent="0.35"/>
    <row r="2629" ht="14.25" customHeight="1" x14ac:dyDescent="0.35"/>
    <row r="2630" ht="14.25" customHeight="1" x14ac:dyDescent="0.35"/>
    <row r="2631" ht="14.25" customHeight="1" x14ac:dyDescent="0.35"/>
    <row r="2632" ht="14.25" customHeight="1" x14ac:dyDescent="0.35"/>
    <row r="2633" ht="14.25" customHeight="1" x14ac:dyDescent="0.35"/>
    <row r="2634" ht="14.25" customHeight="1" x14ac:dyDescent="0.35"/>
    <row r="2635" ht="14.25" customHeight="1" x14ac:dyDescent="0.35"/>
    <row r="2636" ht="14.25" customHeight="1" x14ac:dyDescent="0.35"/>
    <row r="2637" ht="14.25" customHeight="1" x14ac:dyDescent="0.35"/>
    <row r="2638" ht="14.25" customHeight="1" x14ac:dyDescent="0.35"/>
    <row r="2639" ht="14.25" customHeight="1" x14ac:dyDescent="0.35"/>
    <row r="2640" ht="14.25" customHeight="1" x14ac:dyDescent="0.35"/>
    <row r="2641" ht="14.25" customHeight="1" x14ac:dyDescent="0.35"/>
    <row r="2642" ht="14.25" customHeight="1" x14ac:dyDescent="0.35"/>
    <row r="2643" ht="14.25" customHeight="1" x14ac:dyDescent="0.35"/>
    <row r="2644" ht="14.25" customHeight="1" x14ac:dyDescent="0.35"/>
    <row r="2645" ht="14.25" customHeight="1" x14ac:dyDescent="0.35"/>
    <row r="2646" ht="14.25" customHeight="1" x14ac:dyDescent="0.35"/>
    <row r="2647" ht="14.25" customHeight="1" x14ac:dyDescent="0.35"/>
    <row r="2648" ht="14.25" customHeight="1" x14ac:dyDescent="0.35"/>
    <row r="2649" ht="14.25" customHeight="1" x14ac:dyDescent="0.35"/>
    <row r="2650" ht="14.25" customHeight="1" x14ac:dyDescent="0.35"/>
    <row r="2651" ht="14.25" customHeight="1" x14ac:dyDescent="0.35"/>
    <row r="2652" ht="14.25" customHeight="1" x14ac:dyDescent="0.35"/>
    <row r="2653" ht="14.25" customHeight="1" x14ac:dyDescent="0.35"/>
    <row r="2654" ht="14.25" customHeight="1" x14ac:dyDescent="0.35"/>
    <row r="2655" ht="14.25" customHeight="1" x14ac:dyDescent="0.35"/>
    <row r="2656" ht="14.25" customHeight="1" x14ac:dyDescent="0.35"/>
    <row r="2657" ht="14.25" customHeight="1" x14ac:dyDescent="0.35"/>
    <row r="2658" ht="14.25" customHeight="1" x14ac:dyDescent="0.35"/>
    <row r="2659" ht="14.25" customHeight="1" x14ac:dyDescent="0.35"/>
    <row r="2660" ht="14.25" customHeight="1" x14ac:dyDescent="0.35"/>
    <row r="2661" ht="14.25" customHeight="1" x14ac:dyDescent="0.35"/>
    <row r="2662" ht="14.25" customHeight="1" x14ac:dyDescent="0.35"/>
    <row r="2663" ht="14.25" customHeight="1" x14ac:dyDescent="0.35"/>
    <row r="2664" ht="14.25" customHeight="1" x14ac:dyDescent="0.35"/>
    <row r="2665" ht="14.25" customHeight="1" x14ac:dyDescent="0.35"/>
    <row r="2666" ht="14.25" customHeight="1" x14ac:dyDescent="0.35"/>
    <row r="2667" ht="14.25" customHeight="1" x14ac:dyDescent="0.35"/>
    <row r="2668" ht="14.25" customHeight="1" x14ac:dyDescent="0.35"/>
    <row r="2669" ht="14.25" customHeight="1" x14ac:dyDescent="0.35"/>
    <row r="2670" ht="14.25" customHeight="1" x14ac:dyDescent="0.35"/>
    <row r="2671" ht="14.25" customHeight="1" x14ac:dyDescent="0.35"/>
    <row r="2672" ht="14.25" customHeight="1" x14ac:dyDescent="0.35"/>
    <row r="2673" ht="14.25" customHeight="1" x14ac:dyDescent="0.35"/>
    <row r="2674" ht="14.25" customHeight="1" x14ac:dyDescent="0.35"/>
    <row r="2675" ht="14.25" customHeight="1" x14ac:dyDescent="0.35"/>
    <row r="2676" ht="14.25" customHeight="1" x14ac:dyDescent="0.35"/>
    <row r="2677" ht="14.25" customHeight="1" x14ac:dyDescent="0.35"/>
    <row r="2678" ht="14.25" customHeight="1" x14ac:dyDescent="0.35"/>
    <row r="2679" ht="14.25" customHeight="1" x14ac:dyDescent="0.35"/>
    <row r="2680" ht="14.25" customHeight="1" x14ac:dyDescent="0.35"/>
    <row r="2681" ht="14.25" customHeight="1" x14ac:dyDescent="0.35"/>
    <row r="2682" ht="14.25" customHeight="1" x14ac:dyDescent="0.35"/>
    <row r="2683" ht="14.25" customHeight="1" x14ac:dyDescent="0.35"/>
    <row r="2684" ht="14.25" customHeight="1" x14ac:dyDescent="0.35"/>
    <row r="2685" ht="14.25" customHeight="1" x14ac:dyDescent="0.35"/>
    <row r="2686" ht="14.25" customHeight="1" x14ac:dyDescent="0.35"/>
    <row r="2687" ht="14.25" customHeight="1" x14ac:dyDescent="0.35"/>
    <row r="2688" ht="14.25" customHeight="1" x14ac:dyDescent="0.35"/>
    <row r="2689" ht="14.25" customHeight="1" x14ac:dyDescent="0.35"/>
    <row r="2690" ht="14.25" customHeight="1" x14ac:dyDescent="0.35"/>
    <row r="2691" ht="14.25" customHeight="1" x14ac:dyDescent="0.35"/>
    <row r="2692" ht="14.25" customHeight="1" x14ac:dyDescent="0.35"/>
    <row r="2693" ht="14.25" customHeight="1" x14ac:dyDescent="0.35"/>
    <row r="2694" ht="14.25" customHeight="1" x14ac:dyDescent="0.35"/>
    <row r="2695" ht="14.25" customHeight="1" x14ac:dyDescent="0.35"/>
    <row r="2696" ht="14.25" customHeight="1" x14ac:dyDescent="0.35"/>
    <row r="2697" ht="14.25" customHeight="1" x14ac:dyDescent="0.35"/>
    <row r="2698" ht="14.25" customHeight="1" x14ac:dyDescent="0.35"/>
    <row r="2699" ht="14.25" customHeight="1" x14ac:dyDescent="0.35"/>
    <row r="2700" ht="14.25" customHeight="1" x14ac:dyDescent="0.35"/>
    <row r="2701" ht="14.25" customHeight="1" x14ac:dyDescent="0.35"/>
    <row r="2702" ht="14.25" customHeight="1" x14ac:dyDescent="0.35"/>
    <row r="2703" ht="14.25" customHeight="1" x14ac:dyDescent="0.35"/>
    <row r="2704" ht="14.25" customHeight="1" x14ac:dyDescent="0.35"/>
    <row r="2705" ht="14.25" customHeight="1" x14ac:dyDescent="0.35"/>
    <row r="2706" ht="14.25" customHeight="1" x14ac:dyDescent="0.35"/>
    <row r="2707" ht="14.25" customHeight="1" x14ac:dyDescent="0.35"/>
    <row r="2708" ht="14.25" customHeight="1" x14ac:dyDescent="0.35"/>
    <row r="2709" ht="14.25" customHeight="1" x14ac:dyDescent="0.35"/>
    <row r="2710" ht="14.25" customHeight="1" x14ac:dyDescent="0.35"/>
    <row r="2711" ht="14.25" customHeight="1" x14ac:dyDescent="0.35"/>
    <row r="2712" ht="14.25" customHeight="1" x14ac:dyDescent="0.35"/>
    <row r="2713" ht="14.25" customHeight="1" x14ac:dyDescent="0.35"/>
    <row r="2714" ht="14.25" customHeight="1" x14ac:dyDescent="0.35"/>
    <row r="2715" ht="14.25" customHeight="1" x14ac:dyDescent="0.35"/>
    <row r="2716" ht="14.25" customHeight="1" x14ac:dyDescent="0.35"/>
    <row r="2717" ht="14.25" customHeight="1" x14ac:dyDescent="0.35"/>
    <row r="2718" ht="14.25" customHeight="1" x14ac:dyDescent="0.35"/>
    <row r="2719" ht="14.25" customHeight="1" x14ac:dyDescent="0.35"/>
    <row r="2720" ht="14.25" customHeight="1" x14ac:dyDescent="0.35"/>
    <row r="2721" ht="14.25" customHeight="1" x14ac:dyDescent="0.35"/>
    <row r="2722" ht="14.25" customHeight="1" x14ac:dyDescent="0.35"/>
    <row r="2723" ht="14.25" customHeight="1" x14ac:dyDescent="0.35"/>
    <row r="2724" ht="14.25" customHeight="1" x14ac:dyDescent="0.35"/>
    <row r="2725" ht="14.25" customHeight="1" x14ac:dyDescent="0.35"/>
    <row r="2726" ht="14.25" customHeight="1" x14ac:dyDescent="0.35"/>
    <row r="2727" ht="14.25" customHeight="1" x14ac:dyDescent="0.35"/>
    <row r="2728" ht="14.25" customHeight="1" x14ac:dyDescent="0.35"/>
    <row r="2729" ht="14.25" customHeight="1" x14ac:dyDescent="0.35"/>
    <row r="2730" ht="14.25" customHeight="1" x14ac:dyDescent="0.35"/>
    <row r="2731" ht="14.25" customHeight="1" x14ac:dyDescent="0.35"/>
    <row r="2732" ht="14.25" customHeight="1" x14ac:dyDescent="0.35"/>
    <row r="2733" ht="14.25" customHeight="1" x14ac:dyDescent="0.35"/>
    <row r="2734" ht="14.25" customHeight="1" x14ac:dyDescent="0.35"/>
    <row r="2735" ht="14.25" customHeight="1" x14ac:dyDescent="0.35"/>
    <row r="2736" ht="14.25" customHeight="1" x14ac:dyDescent="0.35"/>
    <row r="2737" ht="14.25" customHeight="1" x14ac:dyDescent="0.35"/>
    <row r="2738" ht="14.25" customHeight="1" x14ac:dyDescent="0.35"/>
    <row r="2739" ht="14.25" customHeight="1" x14ac:dyDescent="0.35"/>
    <row r="2740" ht="14.25" customHeight="1" x14ac:dyDescent="0.35"/>
    <row r="2741" ht="14.25" customHeight="1" x14ac:dyDescent="0.35"/>
    <row r="2742" ht="14.25" customHeight="1" x14ac:dyDescent="0.35"/>
    <row r="2743" ht="14.25" customHeight="1" x14ac:dyDescent="0.35"/>
    <row r="2744" ht="14.25" customHeight="1" x14ac:dyDescent="0.35"/>
    <row r="2745" ht="14.25" customHeight="1" x14ac:dyDescent="0.35"/>
    <row r="2746" ht="14.25" customHeight="1" x14ac:dyDescent="0.35"/>
    <row r="2747" ht="14.25" customHeight="1" x14ac:dyDescent="0.35"/>
    <row r="2748" ht="14.25" customHeight="1" x14ac:dyDescent="0.35"/>
    <row r="2749" ht="14.25" customHeight="1" x14ac:dyDescent="0.35"/>
    <row r="2750" ht="14.25" customHeight="1" x14ac:dyDescent="0.35"/>
    <row r="2751" ht="14.25" customHeight="1" x14ac:dyDescent="0.35"/>
    <row r="2752" ht="14.25" customHeight="1" x14ac:dyDescent="0.35"/>
    <row r="2753" ht="14.25" customHeight="1" x14ac:dyDescent="0.35"/>
    <row r="2754" ht="14.25" customHeight="1" x14ac:dyDescent="0.35"/>
    <row r="2755" ht="14.25" customHeight="1" x14ac:dyDescent="0.35"/>
    <row r="2756" ht="14.25" customHeight="1" x14ac:dyDescent="0.35"/>
    <row r="2757" ht="14.25" customHeight="1" x14ac:dyDescent="0.35"/>
    <row r="2758" ht="14.25" customHeight="1" x14ac:dyDescent="0.35"/>
    <row r="2759" ht="14.25" customHeight="1" x14ac:dyDescent="0.35"/>
    <row r="2760" ht="14.25" customHeight="1" x14ac:dyDescent="0.35"/>
    <row r="2761" ht="14.25" customHeight="1" x14ac:dyDescent="0.35"/>
    <row r="2762" ht="14.25" customHeight="1" x14ac:dyDescent="0.35"/>
    <row r="2763" ht="14.25" customHeight="1" x14ac:dyDescent="0.35"/>
    <row r="2764" ht="14.25" customHeight="1" x14ac:dyDescent="0.35"/>
    <row r="2765" ht="14.25" customHeight="1" x14ac:dyDescent="0.35"/>
    <row r="2766" ht="14.25" customHeight="1" x14ac:dyDescent="0.35"/>
    <row r="2767" ht="14.25" customHeight="1" x14ac:dyDescent="0.35"/>
    <row r="2768" ht="14.25" customHeight="1" x14ac:dyDescent="0.35"/>
    <row r="2769" ht="14.25" customHeight="1" x14ac:dyDescent="0.35"/>
    <row r="2770" ht="14.25" customHeight="1" x14ac:dyDescent="0.35"/>
    <row r="2771" ht="14.25" customHeight="1" x14ac:dyDescent="0.35"/>
    <row r="2772" ht="14.25" customHeight="1" x14ac:dyDescent="0.35"/>
    <row r="2773" ht="14.25" customHeight="1" x14ac:dyDescent="0.35"/>
    <row r="2774" ht="14.25" customHeight="1" x14ac:dyDescent="0.35"/>
    <row r="2775" ht="14.25" customHeight="1" x14ac:dyDescent="0.35"/>
    <row r="2776" ht="14.25" customHeight="1" x14ac:dyDescent="0.35"/>
    <row r="2777" ht="14.25" customHeight="1" x14ac:dyDescent="0.35"/>
    <row r="2778" ht="14.25" customHeight="1" x14ac:dyDescent="0.35"/>
    <row r="2779" ht="14.25" customHeight="1" x14ac:dyDescent="0.35"/>
    <row r="2780" ht="14.25" customHeight="1" x14ac:dyDescent="0.35"/>
    <row r="2781" ht="14.25" customHeight="1" x14ac:dyDescent="0.35"/>
    <row r="2782" ht="14.25" customHeight="1" x14ac:dyDescent="0.35"/>
    <row r="2783" ht="14.25" customHeight="1" x14ac:dyDescent="0.35"/>
    <row r="2784" ht="14.25" customHeight="1" x14ac:dyDescent="0.35"/>
    <row r="2785" ht="14.25" customHeight="1" x14ac:dyDescent="0.35"/>
    <row r="2786" ht="14.25" customHeight="1" x14ac:dyDescent="0.35"/>
    <row r="2787" ht="14.25" customHeight="1" x14ac:dyDescent="0.35"/>
    <row r="2788" ht="14.25" customHeight="1" x14ac:dyDescent="0.35"/>
    <row r="2789" ht="14.25" customHeight="1" x14ac:dyDescent="0.35"/>
    <row r="2790" ht="14.25" customHeight="1" x14ac:dyDescent="0.35"/>
    <row r="2791" ht="14.25" customHeight="1" x14ac:dyDescent="0.35"/>
    <row r="2792" ht="14.25" customHeight="1" x14ac:dyDescent="0.35"/>
    <row r="2793" ht="14.25" customHeight="1" x14ac:dyDescent="0.35"/>
    <row r="2794" ht="14.25" customHeight="1" x14ac:dyDescent="0.35"/>
    <row r="2795" ht="14.25" customHeight="1" x14ac:dyDescent="0.35"/>
    <row r="2796" ht="14.25" customHeight="1" x14ac:dyDescent="0.35"/>
    <row r="2797" ht="14.25" customHeight="1" x14ac:dyDescent="0.35"/>
    <row r="2798" ht="14.25" customHeight="1" x14ac:dyDescent="0.35"/>
    <row r="2799" ht="14.25" customHeight="1" x14ac:dyDescent="0.35"/>
    <row r="2800" ht="14.25" customHeight="1" x14ac:dyDescent="0.35"/>
    <row r="2801" ht="14.25" customHeight="1" x14ac:dyDescent="0.35"/>
    <row r="2802" ht="14.25" customHeight="1" x14ac:dyDescent="0.35"/>
    <row r="2803" ht="14.25" customHeight="1" x14ac:dyDescent="0.35"/>
    <row r="2804" ht="14.25" customHeight="1" x14ac:dyDescent="0.35"/>
    <row r="2805" ht="14.25" customHeight="1" x14ac:dyDescent="0.35"/>
    <row r="2806" ht="14.25" customHeight="1" x14ac:dyDescent="0.35"/>
    <row r="2807" ht="14.25" customHeight="1" x14ac:dyDescent="0.35"/>
    <row r="2808" ht="14.25" customHeight="1" x14ac:dyDescent="0.35"/>
    <row r="2809" ht="14.25" customHeight="1" x14ac:dyDescent="0.35"/>
    <row r="2810" ht="14.25" customHeight="1" x14ac:dyDescent="0.35"/>
    <row r="2811" ht="14.25" customHeight="1" x14ac:dyDescent="0.35"/>
    <row r="2812" ht="14.25" customHeight="1" x14ac:dyDescent="0.35"/>
    <row r="2813" ht="14.25" customHeight="1" x14ac:dyDescent="0.35"/>
    <row r="2814" ht="14.25" customHeight="1" x14ac:dyDescent="0.35"/>
    <row r="2815" ht="14.25" customHeight="1" x14ac:dyDescent="0.35"/>
    <row r="2816" ht="14.25" customHeight="1" x14ac:dyDescent="0.35"/>
    <row r="2817" ht="14.25" customHeight="1" x14ac:dyDescent="0.35"/>
    <row r="2818" ht="14.25" customHeight="1" x14ac:dyDescent="0.35"/>
    <row r="2819" ht="14.25" customHeight="1" x14ac:dyDescent="0.35"/>
    <row r="2820" ht="14.25" customHeight="1" x14ac:dyDescent="0.35"/>
    <row r="2821" ht="14.25" customHeight="1" x14ac:dyDescent="0.35"/>
    <row r="2822" ht="14.25" customHeight="1" x14ac:dyDescent="0.35"/>
    <row r="2823" ht="14.25" customHeight="1" x14ac:dyDescent="0.35"/>
    <row r="2824" ht="14.25" customHeight="1" x14ac:dyDescent="0.35"/>
    <row r="2825" ht="14.25" customHeight="1" x14ac:dyDescent="0.35"/>
    <row r="2826" ht="14.25" customHeight="1" x14ac:dyDescent="0.35"/>
    <row r="2827" ht="14.25" customHeight="1" x14ac:dyDescent="0.35"/>
    <row r="2828" ht="14.25" customHeight="1" x14ac:dyDescent="0.35"/>
    <row r="2829" ht="14.25" customHeight="1" x14ac:dyDescent="0.35"/>
    <row r="2830" ht="14.25" customHeight="1" x14ac:dyDescent="0.35"/>
    <row r="2831" ht="14.25" customHeight="1" x14ac:dyDescent="0.35"/>
    <row r="2832" ht="14.25" customHeight="1" x14ac:dyDescent="0.35"/>
    <row r="2833" ht="14.25" customHeight="1" x14ac:dyDescent="0.35"/>
    <row r="2834" ht="14.25" customHeight="1" x14ac:dyDescent="0.35"/>
    <row r="2835" ht="14.25" customHeight="1" x14ac:dyDescent="0.35"/>
    <row r="2836" ht="14.25" customHeight="1" x14ac:dyDescent="0.35"/>
    <row r="2837" ht="14.25" customHeight="1" x14ac:dyDescent="0.35"/>
    <row r="2838" ht="14.25" customHeight="1" x14ac:dyDescent="0.35"/>
    <row r="2839" ht="14.25" customHeight="1" x14ac:dyDescent="0.35"/>
    <row r="2840" ht="14.25" customHeight="1" x14ac:dyDescent="0.35"/>
    <row r="2841" ht="14.25" customHeight="1" x14ac:dyDescent="0.35"/>
    <row r="2842" ht="14.25" customHeight="1" x14ac:dyDescent="0.35"/>
    <row r="2843" ht="14.25" customHeight="1" x14ac:dyDescent="0.35"/>
    <row r="2844" ht="14.25" customHeight="1" x14ac:dyDescent="0.35"/>
    <row r="2845" ht="14.25" customHeight="1" x14ac:dyDescent="0.35"/>
    <row r="2846" ht="14.25" customHeight="1" x14ac:dyDescent="0.35"/>
    <row r="2847" ht="14.25" customHeight="1" x14ac:dyDescent="0.35"/>
    <row r="2848" ht="14.25" customHeight="1" x14ac:dyDescent="0.35"/>
    <row r="2849" ht="14.25" customHeight="1" x14ac:dyDescent="0.35"/>
    <row r="2850" ht="14.25" customHeight="1" x14ac:dyDescent="0.35"/>
    <row r="2851" ht="14.25" customHeight="1" x14ac:dyDescent="0.35"/>
    <row r="2852" ht="14.25" customHeight="1" x14ac:dyDescent="0.35"/>
    <row r="2853" ht="14.25" customHeight="1" x14ac:dyDescent="0.35"/>
    <row r="2854" ht="14.25" customHeight="1" x14ac:dyDescent="0.35"/>
    <row r="2855" ht="14.25" customHeight="1" x14ac:dyDescent="0.35"/>
    <row r="2856" ht="14.25" customHeight="1" x14ac:dyDescent="0.35"/>
    <row r="2857" ht="14.25" customHeight="1" x14ac:dyDescent="0.35"/>
    <row r="2858" ht="14.25" customHeight="1" x14ac:dyDescent="0.35"/>
    <row r="2859" ht="14.25" customHeight="1" x14ac:dyDescent="0.35"/>
    <row r="2860" ht="14.25" customHeight="1" x14ac:dyDescent="0.35"/>
    <row r="2861" ht="14.25" customHeight="1" x14ac:dyDescent="0.35"/>
    <row r="2862" ht="14.25" customHeight="1" x14ac:dyDescent="0.35"/>
    <row r="2863" ht="14.25" customHeight="1" x14ac:dyDescent="0.35"/>
    <row r="2864" ht="14.25" customHeight="1" x14ac:dyDescent="0.35"/>
    <row r="2865" ht="14.25" customHeight="1" x14ac:dyDescent="0.35"/>
    <row r="2866" ht="14.25" customHeight="1" x14ac:dyDescent="0.35"/>
    <row r="2867" ht="14.25" customHeight="1" x14ac:dyDescent="0.35"/>
    <row r="2868" ht="14.25" customHeight="1" x14ac:dyDescent="0.35"/>
    <row r="2869" ht="14.25" customHeight="1" x14ac:dyDescent="0.35"/>
    <row r="2870" ht="14.25" customHeight="1" x14ac:dyDescent="0.35"/>
    <row r="2871" ht="14.25" customHeight="1" x14ac:dyDescent="0.35"/>
    <row r="2872" ht="14.25" customHeight="1" x14ac:dyDescent="0.35"/>
    <row r="2873" ht="14.25" customHeight="1" x14ac:dyDescent="0.35"/>
    <row r="2874" ht="14.25" customHeight="1" x14ac:dyDescent="0.35"/>
    <row r="2875" ht="14.25" customHeight="1" x14ac:dyDescent="0.35"/>
    <row r="2876" ht="14.25" customHeight="1" x14ac:dyDescent="0.35"/>
    <row r="2877" ht="14.25" customHeight="1" x14ac:dyDescent="0.35"/>
    <row r="2878" ht="14.25" customHeight="1" x14ac:dyDescent="0.35"/>
    <row r="2879" ht="14.25" customHeight="1" x14ac:dyDescent="0.35"/>
    <row r="2880" ht="14.25" customHeight="1" x14ac:dyDescent="0.35"/>
    <row r="2881" ht="14.25" customHeight="1" x14ac:dyDescent="0.35"/>
    <row r="2882" ht="14.25" customHeight="1" x14ac:dyDescent="0.35"/>
    <row r="2883" ht="14.25" customHeight="1" x14ac:dyDescent="0.35"/>
    <row r="2884" ht="14.25" customHeight="1" x14ac:dyDescent="0.35"/>
    <row r="2885" ht="14.25" customHeight="1" x14ac:dyDescent="0.35"/>
    <row r="2886" ht="14.25" customHeight="1" x14ac:dyDescent="0.35"/>
    <row r="2887" ht="14.25" customHeight="1" x14ac:dyDescent="0.35"/>
    <row r="2888" ht="14.25" customHeight="1" x14ac:dyDescent="0.35"/>
    <row r="2889" ht="14.25" customHeight="1" x14ac:dyDescent="0.35"/>
    <row r="2890" ht="14.25" customHeight="1" x14ac:dyDescent="0.35"/>
    <row r="2891" ht="14.25" customHeight="1" x14ac:dyDescent="0.35"/>
    <row r="2892" ht="14.25" customHeight="1" x14ac:dyDescent="0.35"/>
    <row r="2893" ht="14.25" customHeight="1" x14ac:dyDescent="0.35"/>
    <row r="2894" ht="14.25" customHeight="1" x14ac:dyDescent="0.35"/>
    <row r="2895" ht="14.25" customHeight="1" x14ac:dyDescent="0.35"/>
    <row r="2896" ht="14.25" customHeight="1" x14ac:dyDescent="0.35"/>
    <row r="2897" ht="14.25" customHeight="1" x14ac:dyDescent="0.35"/>
    <row r="2898" ht="14.25" customHeight="1" x14ac:dyDescent="0.35"/>
    <row r="2899" ht="14.25" customHeight="1" x14ac:dyDescent="0.35"/>
    <row r="2900" ht="14.25" customHeight="1" x14ac:dyDescent="0.35"/>
    <row r="2901" ht="14.25" customHeight="1" x14ac:dyDescent="0.35"/>
    <row r="2902" ht="14.25" customHeight="1" x14ac:dyDescent="0.35"/>
    <row r="2903" ht="14.25" customHeight="1" x14ac:dyDescent="0.35"/>
    <row r="2904" ht="14.25" customHeight="1" x14ac:dyDescent="0.35"/>
    <row r="2905" ht="14.25" customHeight="1" x14ac:dyDescent="0.35"/>
    <row r="2906" ht="14.25" customHeight="1" x14ac:dyDescent="0.35"/>
    <row r="2907" ht="14.25" customHeight="1" x14ac:dyDescent="0.35"/>
    <row r="2908" ht="14.25" customHeight="1" x14ac:dyDescent="0.35"/>
    <row r="2909" ht="14.25" customHeight="1" x14ac:dyDescent="0.35"/>
    <row r="2910" ht="14.25" customHeight="1" x14ac:dyDescent="0.35"/>
    <row r="2911" ht="14.25" customHeight="1" x14ac:dyDescent="0.35"/>
    <row r="2912" ht="14.25" customHeight="1" x14ac:dyDescent="0.35"/>
    <row r="2913" ht="14.25" customHeight="1" x14ac:dyDescent="0.35"/>
    <row r="2914" ht="14.25" customHeight="1" x14ac:dyDescent="0.35"/>
    <row r="2915" ht="14.25" customHeight="1" x14ac:dyDescent="0.35"/>
    <row r="2916" ht="14.25" customHeight="1" x14ac:dyDescent="0.35"/>
    <row r="2917" ht="14.25" customHeight="1" x14ac:dyDescent="0.35"/>
    <row r="2918" ht="14.25" customHeight="1" x14ac:dyDescent="0.35"/>
    <row r="2919" ht="14.25" customHeight="1" x14ac:dyDescent="0.35"/>
    <row r="2920" ht="14.25" customHeight="1" x14ac:dyDescent="0.35"/>
    <row r="2921" ht="14.25" customHeight="1" x14ac:dyDescent="0.35"/>
    <row r="2922" ht="14.25" customHeight="1" x14ac:dyDescent="0.35"/>
    <row r="2923" ht="14.25" customHeight="1" x14ac:dyDescent="0.35"/>
    <row r="2924" ht="14.25" customHeight="1" x14ac:dyDescent="0.35"/>
    <row r="2925" ht="14.25" customHeight="1" x14ac:dyDescent="0.35"/>
    <row r="2926" ht="14.25" customHeight="1" x14ac:dyDescent="0.35"/>
    <row r="2927" ht="14.25" customHeight="1" x14ac:dyDescent="0.35"/>
    <row r="2928" ht="14.25" customHeight="1" x14ac:dyDescent="0.35"/>
    <row r="2929" ht="14.25" customHeight="1" x14ac:dyDescent="0.35"/>
    <row r="2930" ht="14.25" customHeight="1" x14ac:dyDescent="0.35"/>
    <row r="2931" ht="14.25" customHeight="1" x14ac:dyDescent="0.35"/>
    <row r="2932" ht="14.25" customHeight="1" x14ac:dyDescent="0.35"/>
    <row r="2933" ht="14.25" customHeight="1" x14ac:dyDescent="0.35"/>
    <row r="2934" ht="14.25" customHeight="1" x14ac:dyDescent="0.35"/>
    <row r="2935" ht="14.25" customHeight="1" x14ac:dyDescent="0.35"/>
    <row r="2936" ht="14.25" customHeight="1" x14ac:dyDescent="0.35"/>
    <row r="2937" ht="14.25" customHeight="1" x14ac:dyDescent="0.35"/>
    <row r="2938" ht="14.25" customHeight="1" x14ac:dyDescent="0.35"/>
    <row r="2939" ht="14.25" customHeight="1" x14ac:dyDescent="0.35"/>
    <row r="2940" ht="14.25" customHeight="1" x14ac:dyDescent="0.35"/>
    <row r="2941" ht="14.25" customHeight="1" x14ac:dyDescent="0.35"/>
    <row r="2942" ht="14.25" customHeight="1" x14ac:dyDescent="0.35"/>
    <row r="2943" ht="14.25" customHeight="1" x14ac:dyDescent="0.35"/>
    <row r="2944" ht="14.25" customHeight="1" x14ac:dyDescent="0.35"/>
    <row r="2945" ht="14.25" customHeight="1" x14ac:dyDescent="0.35"/>
    <row r="2946" ht="14.25" customHeight="1" x14ac:dyDescent="0.35"/>
    <row r="2947" ht="14.25" customHeight="1" x14ac:dyDescent="0.35"/>
    <row r="2948" ht="14.25" customHeight="1" x14ac:dyDescent="0.35"/>
    <row r="2949" ht="14.25" customHeight="1" x14ac:dyDescent="0.35"/>
    <row r="2950" ht="14.25" customHeight="1" x14ac:dyDescent="0.35"/>
    <row r="2951" ht="14.25" customHeight="1" x14ac:dyDescent="0.35"/>
    <row r="2952" ht="14.25" customHeight="1" x14ac:dyDescent="0.35"/>
    <row r="2953" ht="14.25" customHeight="1" x14ac:dyDescent="0.35"/>
    <row r="2954" ht="14.25" customHeight="1" x14ac:dyDescent="0.35"/>
    <row r="2955" ht="14.25" customHeight="1" x14ac:dyDescent="0.35"/>
    <row r="2956" ht="14.25" customHeight="1" x14ac:dyDescent="0.35"/>
    <row r="2957" ht="14.25" customHeight="1" x14ac:dyDescent="0.35"/>
    <row r="2958" ht="14.25" customHeight="1" x14ac:dyDescent="0.35"/>
    <row r="2959" ht="14.25" customHeight="1" x14ac:dyDescent="0.35"/>
    <row r="2960" ht="14.25" customHeight="1" x14ac:dyDescent="0.35"/>
    <row r="2961" ht="14.25" customHeight="1" x14ac:dyDescent="0.35"/>
    <row r="2962" ht="14.25" customHeight="1" x14ac:dyDescent="0.35"/>
    <row r="2963" ht="14.25" customHeight="1" x14ac:dyDescent="0.35"/>
    <row r="2964" ht="14.25" customHeight="1" x14ac:dyDescent="0.35"/>
    <row r="2965" ht="14.25" customHeight="1" x14ac:dyDescent="0.35"/>
    <row r="2966" ht="14.25" customHeight="1" x14ac:dyDescent="0.35"/>
    <row r="2967" ht="14.25" customHeight="1" x14ac:dyDescent="0.35"/>
    <row r="2968" ht="14.25" customHeight="1" x14ac:dyDescent="0.35"/>
    <row r="2969" ht="14.25" customHeight="1" x14ac:dyDescent="0.35"/>
    <row r="2970" ht="14.25" customHeight="1" x14ac:dyDescent="0.35"/>
    <row r="2971" ht="14.25" customHeight="1" x14ac:dyDescent="0.35"/>
    <row r="2972" ht="14.25" customHeight="1" x14ac:dyDescent="0.35"/>
    <row r="2973" ht="14.25" customHeight="1" x14ac:dyDescent="0.35"/>
    <row r="2974" ht="14.25" customHeight="1" x14ac:dyDescent="0.35"/>
    <row r="2975" ht="14.25" customHeight="1" x14ac:dyDescent="0.35"/>
    <row r="2976" ht="14.25" customHeight="1" x14ac:dyDescent="0.35"/>
    <row r="2977" ht="14.25" customHeight="1" x14ac:dyDescent="0.35"/>
    <row r="2978" ht="14.25" customHeight="1" x14ac:dyDescent="0.35"/>
    <row r="2979" ht="14.25" customHeight="1" x14ac:dyDescent="0.35"/>
    <row r="2980" ht="14.25" customHeight="1" x14ac:dyDescent="0.35"/>
    <row r="2981" ht="14.25" customHeight="1" x14ac:dyDescent="0.35"/>
    <row r="2982" ht="14.25" customHeight="1" x14ac:dyDescent="0.35"/>
    <row r="2983" ht="14.25" customHeight="1" x14ac:dyDescent="0.35"/>
    <row r="2984" ht="14.25" customHeight="1" x14ac:dyDescent="0.35"/>
    <row r="2985" ht="14.25" customHeight="1" x14ac:dyDescent="0.35"/>
    <row r="2986" ht="14.25" customHeight="1" x14ac:dyDescent="0.35"/>
    <row r="2987" ht="14.25" customHeight="1" x14ac:dyDescent="0.35"/>
    <row r="2988" ht="14.25" customHeight="1" x14ac:dyDescent="0.35"/>
    <row r="2989" ht="14.25" customHeight="1" x14ac:dyDescent="0.35"/>
    <row r="2990" ht="14.25" customHeight="1" x14ac:dyDescent="0.35"/>
    <row r="2991" ht="14.25" customHeight="1" x14ac:dyDescent="0.35"/>
    <row r="2992" ht="14.25" customHeight="1" x14ac:dyDescent="0.35"/>
    <row r="2993" ht="14.25" customHeight="1" x14ac:dyDescent="0.35"/>
    <row r="2994" ht="14.25" customHeight="1" x14ac:dyDescent="0.35"/>
    <row r="2995" ht="14.25" customHeight="1" x14ac:dyDescent="0.35"/>
    <row r="2996" ht="14.25" customHeight="1" x14ac:dyDescent="0.35"/>
    <row r="2997" ht="14.25" customHeight="1" x14ac:dyDescent="0.35"/>
    <row r="2998" ht="14.25" customHeight="1" x14ac:dyDescent="0.35"/>
    <row r="2999" ht="14.25" customHeight="1" x14ac:dyDescent="0.35"/>
    <row r="3000" ht="14.25" customHeight="1" x14ac:dyDescent="0.35"/>
    <row r="3001" ht="14.25" customHeight="1" x14ac:dyDescent="0.35"/>
    <row r="3002" ht="14.25" customHeight="1" x14ac:dyDescent="0.35"/>
    <row r="3003" ht="14.25" customHeight="1" x14ac:dyDescent="0.35"/>
    <row r="3004" ht="14.25" customHeight="1" x14ac:dyDescent="0.35"/>
    <row r="3005" ht="14.25" customHeight="1" x14ac:dyDescent="0.35"/>
    <row r="3006" ht="14.25" customHeight="1" x14ac:dyDescent="0.35"/>
    <row r="3007" ht="14.25" customHeight="1" x14ac:dyDescent="0.35"/>
    <row r="3008" ht="14.25" customHeight="1" x14ac:dyDescent="0.35"/>
    <row r="3009" ht="14.25" customHeight="1" x14ac:dyDescent="0.35"/>
    <row r="3010" ht="14.25" customHeight="1" x14ac:dyDescent="0.35"/>
    <row r="3011" ht="14.25" customHeight="1" x14ac:dyDescent="0.35"/>
    <row r="3012" ht="14.25" customHeight="1" x14ac:dyDescent="0.35"/>
    <row r="3013" ht="14.25" customHeight="1" x14ac:dyDescent="0.35"/>
    <row r="3014" ht="14.25" customHeight="1" x14ac:dyDescent="0.35"/>
    <row r="3015" ht="14.25" customHeight="1" x14ac:dyDescent="0.35"/>
    <row r="3016" ht="14.25" customHeight="1" x14ac:dyDescent="0.35"/>
    <row r="3017" ht="14.25" customHeight="1" x14ac:dyDescent="0.35"/>
    <row r="3018" ht="14.25" customHeight="1" x14ac:dyDescent="0.35"/>
    <row r="3019" ht="14.25" customHeight="1" x14ac:dyDescent="0.35"/>
    <row r="3020" ht="14.25" customHeight="1" x14ac:dyDescent="0.35"/>
    <row r="3021" ht="14.25" customHeight="1" x14ac:dyDescent="0.35"/>
    <row r="3022" ht="14.25" customHeight="1" x14ac:dyDescent="0.35"/>
    <row r="3023" ht="14.25" customHeight="1" x14ac:dyDescent="0.35"/>
    <row r="3024" ht="14.25" customHeight="1" x14ac:dyDescent="0.35"/>
    <row r="3025" ht="14.25" customHeight="1" x14ac:dyDescent="0.35"/>
    <row r="3026" ht="14.25" customHeight="1" x14ac:dyDescent="0.35"/>
    <row r="3027" ht="14.25" customHeight="1" x14ac:dyDescent="0.35"/>
    <row r="3028" ht="14.25" customHeight="1" x14ac:dyDescent="0.35"/>
    <row r="3029" ht="14.25" customHeight="1" x14ac:dyDescent="0.35"/>
    <row r="3030" ht="14.25" customHeight="1" x14ac:dyDescent="0.35"/>
    <row r="3031" ht="14.25" customHeight="1" x14ac:dyDescent="0.35"/>
    <row r="3032" ht="14.25" customHeight="1" x14ac:dyDescent="0.35"/>
    <row r="3033" ht="14.25" customHeight="1" x14ac:dyDescent="0.35"/>
    <row r="3034" ht="14.25" customHeight="1" x14ac:dyDescent="0.35"/>
    <row r="3035" ht="14.25" customHeight="1" x14ac:dyDescent="0.35"/>
    <row r="3036" ht="14.25" customHeight="1" x14ac:dyDescent="0.35"/>
    <row r="3037" ht="14.25" customHeight="1" x14ac:dyDescent="0.35"/>
    <row r="3038" ht="14.25" customHeight="1" x14ac:dyDescent="0.35"/>
    <row r="3039" ht="14.25" customHeight="1" x14ac:dyDescent="0.35"/>
    <row r="3040" ht="14.25" customHeight="1" x14ac:dyDescent="0.35"/>
    <row r="3041" ht="14.25" customHeight="1" x14ac:dyDescent="0.35"/>
    <row r="3042" ht="14.25" customHeight="1" x14ac:dyDescent="0.35"/>
    <row r="3043" ht="14.25" customHeight="1" x14ac:dyDescent="0.35"/>
    <row r="3044" ht="14.25" customHeight="1" x14ac:dyDescent="0.35"/>
    <row r="3045" ht="14.25" customHeight="1" x14ac:dyDescent="0.35"/>
    <row r="3046" ht="14.25" customHeight="1" x14ac:dyDescent="0.35"/>
    <row r="3047" ht="14.25" customHeight="1" x14ac:dyDescent="0.35"/>
    <row r="3048" ht="14.25" customHeight="1" x14ac:dyDescent="0.35"/>
    <row r="3049" ht="14.25" customHeight="1" x14ac:dyDescent="0.35"/>
    <row r="3050" ht="14.25" customHeight="1" x14ac:dyDescent="0.35"/>
    <row r="3051" ht="14.25" customHeight="1" x14ac:dyDescent="0.35"/>
    <row r="3052" ht="14.25" customHeight="1" x14ac:dyDescent="0.35"/>
    <row r="3053" ht="14.25" customHeight="1" x14ac:dyDescent="0.35"/>
    <row r="3054" ht="14.25" customHeight="1" x14ac:dyDescent="0.35"/>
    <row r="3055" ht="14.25" customHeight="1" x14ac:dyDescent="0.35"/>
    <row r="3056" ht="14.25" customHeight="1" x14ac:dyDescent="0.35"/>
    <row r="3057" ht="14.25" customHeight="1" x14ac:dyDescent="0.35"/>
    <row r="3058" ht="14.25" customHeight="1" x14ac:dyDescent="0.35"/>
    <row r="3059" ht="14.25" customHeight="1" x14ac:dyDescent="0.35"/>
    <row r="3060" ht="14.25" customHeight="1" x14ac:dyDescent="0.35"/>
    <row r="3061" ht="14.25" customHeight="1" x14ac:dyDescent="0.35"/>
    <row r="3062" ht="14.25" customHeight="1" x14ac:dyDescent="0.35"/>
    <row r="3063" ht="14.25" customHeight="1" x14ac:dyDescent="0.35"/>
    <row r="3064" ht="14.25" customHeight="1" x14ac:dyDescent="0.35"/>
    <row r="3065" ht="14.25" customHeight="1" x14ac:dyDescent="0.35"/>
    <row r="3066" ht="14.25" customHeight="1" x14ac:dyDescent="0.35"/>
    <row r="3067" ht="14.25" customHeight="1" x14ac:dyDescent="0.35"/>
    <row r="3068" ht="14.25" customHeight="1" x14ac:dyDescent="0.35"/>
    <row r="3069" ht="14.25" customHeight="1" x14ac:dyDescent="0.35"/>
    <row r="3070" ht="14.25" customHeight="1" x14ac:dyDescent="0.35"/>
    <row r="3071" ht="14.25" customHeight="1" x14ac:dyDescent="0.35"/>
    <row r="3072" ht="14.25" customHeight="1" x14ac:dyDescent="0.35"/>
    <row r="3073" ht="14.25" customHeight="1" x14ac:dyDescent="0.35"/>
    <row r="3074" ht="14.25" customHeight="1" x14ac:dyDescent="0.35"/>
    <row r="3075" ht="14.25" customHeight="1" x14ac:dyDescent="0.35"/>
    <row r="3076" ht="14.25" customHeight="1" x14ac:dyDescent="0.35"/>
    <row r="3077" ht="14.25" customHeight="1" x14ac:dyDescent="0.35"/>
    <row r="3078" ht="14.25" customHeight="1" x14ac:dyDescent="0.35"/>
    <row r="3079" ht="14.25" customHeight="1" x14ac:dyDescent="0.35"/>
    <row r="3080" ht="14.25" customHeight="1" x14ac:dyDescent="0.35"/>
    <row r="3081" ht="14.25" customHeight="1" x14ac:dyDescent="0.35"/>
    <row r="3082" ht="14.25" customHeight="1" x14ac:dyDescent="0.35"/>
    <row r="3083" ht="14.25" customHeight="1" x14ac:dyDescent="0.35"/>
    <row r="3084" ht="14.25" customHeight="1" x14ac:dyDescent="0.35"/>
    <row r="3085" ht="14.25" customHeight="1" x14ac:dyDescent="0.35"/>
    <row r="3086" ht="14.25" customHeight="1" x14ac:dyDescent="0.35"/>
    <row r="3087" ht="14.25" customHeight="1" x14ac:dyDescent="0.35"/>
    <row r="3088" ht="14.25" customHeight="1" x14ac:dyDescent="0.35"/>
    <row r="3089" ht="14.25" customHeight="1" x14ac:dyDescent="0.35"/>
    <row r="3090" ht="14.25" customHeight="1" x14ac:dyDescent="0.35"/>
    <row r="3091" ht="14.25" customHeight="1" x14ac:dyDescent="0.35"/>
    <row r="3092" ht="14.25" customHeight="1" x14ac:dyDescent="0.35"/>
    <row r="3093" ht="14.25" customHeight="1" x14ac:dyDescent="0.35"/>
    <row r="3094" ht="14.25" customHeight="1" x14ac:dyDescent="0.35"/>
    <row r="3095" ht="14.25" customHeight="1" x14ac:dyDescent="0.35"/>
    <row r="3096" ht="14.25" customHeight="1" x14ac:dyDescent="0.35"/>
    <row r="3097" ht="14.25" customHeight="1" x14ac:dyDescent="0.35"/>
    <row r="3098" ht="14.25" customHeight="1" x14ac:dyDescent="0.35"/>
    <row r="3099" ht="14.25" customHeight="1" x14ac:dyDescent="0.35"/>
    <row r="3100" ht="14.25" customHeight="1" x14ac:dyDescent="0.35"/>
    <row r="3101" ht="14.25" customHeight="1" x14ac:dyDescent="0.35"/>
    <row r="3102" ht="14.25" customHeight="1" x14ac:dyDescent="0.35"/>
    <row r="3103" ht="14.25" customHeight="1" x14ac:dyDescent="0.35"/>
    <row r="3104" ht="14.25" customHeight="1" x14ac:dyDescent="0.35"/>
    <row r="3105" ht="14.25" customHeight="1" x14ac:dyDescent="0.35"/>
    <row r="3106" ht="14.25" customHeight="1" x14ac:dyDescent="0.35"/>
    <row r="3107" ht="14.25" customHeight="1" x14ac:dyDescent="0.35"/>
    <row r="3108" ht="14.25" customHeight="1" x14ac:dyDescent="0.35"/>
    <row r="3109" ht="14.25" customHeight="1" x14ac:dyDescent="0.35"/>
    <row r="3110" ht="14.25" customHeight="1" x14ac:dyDescent="0.35"/>
    <row r="3111" ht="14.25" customHeight="1" x14ac:dyDescent="0.35"/>
    <row r="3112" ht="14.25" customHeight="1" x14ac:dyDescent="0.35"/>
    <row r="3113" ht="14.25" customHeight="1" x14ac:dyDescent="0.35"/>
    <row r="3114" ht="14.25" customHeight="1" x14ac:dyDescent="0.35"/>
    <row r="3115" ht="14.25" customHeight="1" x14ac:dyDescent="0.35"/>
    <row r="3116" ht="14.25" customHeight="1" x14ac:dyDescent="0.35"/>
    <row r="3117" ht="14.25" customHeight="1" x14ac:dyDescent="0.35"/>
    <row r="3118" ht="14.25" customHeight="1" x14ac:dyDescent="0.35"/>
    <row r="3119" ht="14.25" customHeight="1" x14ac:dyDescent="0.35"/>
    <row r="3120" ht="14.25" customHeight="1" x14ac:dyDescent="0.35"/>
    <row r="3121" ht="14.25" customHeight="1" x14ac:dyDescent="0.35"/>
    <row r="3122" ht="14.25" customHeight="1" x14ac:dyDescent="0.35"/>
    <row r="3123" ht="14.25" customHeight="1" x14ac:dyDescent="0.35"/>
    <row r="3124" ht="14.25" customHeight="1" x14ac:dyDescent="0.35"/>
    <row r="3125" ht="14.25" customHeight="1" x14ac:dyDescent="0.35"/>
    <row r="3126" ht="14.25" customHeight="1" x14ac:dyDescent="0.35"/>
    <row r="3127" ht="14.25" customHeight="1" x14ac:dyDescent="0.35"/>
    <row r="3128" ht="14.25" customHeight="1" x14ac:dyDescent="0.35"/>
    <row r="3129" ht="14.25" customHeight="1" x14ac:dyDescent="0.35"/>
    <row r="3130" ht="14.25" customHeight="1" x14ac:dyDescent="0.35"/>
    <row r="3131" ht="14.25" customHeight="1" x14ac:dyDescent="0.35"/>
    <row r="3132" ht="14.25" customHeight="1" x14ac:dyDescent="0.35"/>
    <row r="3133" ht="14.25" customHeight="1" x14ac:dyDescent="0.35"/>
    <row r="3134" ht="14.25" customHeight="1" x14ac:dyDescent="0.35"/>
    <row r="3135" ht="14.25" customHeight="1" x14ac:dyDescent="0.35"/>
    <row r="3136" ht="14.25" customHeight="1" x14ac:dyDescent="0.35"/>
    <row r="3137" ht="14.25" customHeight="1" x14ac:dyDescent="0.35"/>
    <row r="3138" ht="14.25" customHeight="1" x14ac:dyDescent="0.35"/>
    <row r="3139" ht="14.25" customHeight="1" x14ac:dyDescent="0.35"/>
    <row r="3140" ht="14.25" customHeight="1" x14ac:dyDescent="0.35"/>
    <row r="3141" ht="14.25" customHeight="1" x14ac:dyDescent="0.35"/>
    <row r="3142" ht="14.25" customHeight="1" x14ac:dyDescent="0.35"/>
    <row r="3143" ht="14.25" customHeight="1" x14ac:dyDescent="0.35"/>
    <row r="3144" ht="14.25" customHeight="1" x14ac:dyDescent="0.35"/>
    <row r="3145" ht="14.25" customHeight="1" x14ac:dyDescent="0.35"/>
    <row r="3146" ht="14.25" customHeight="1" x14ac:dyDescent="0.35"/>
    <row r="3147" ht="14.25" customHeight="1" x14ac:dyDescent="0.35"/>
    <row r="3148" ht="14.25" customHeight="1" x14ac:dyDescent="0.35"/>
    <row r="3149" ht="14.25" customHeight="1" x14ac:dyDescent="0.35"/>
    <row r="3150" ht="14.25" customHeight="1" x14ac:dyDescent="0.35"/>
    <row r="3151" ht="14.25" customHeight="1" x14ac:dyDescent="0.35"/>
    <row r="3152" ht="14.25" customHeight="1" x14ac:dyDescent="0.35"/>
    <row r="3153" ht="14.25" customHeight="1" x14ac:dyDescent="0.35"/>
    <row r="3154" ht="14.25" customHeight="1" x14ac:dyDescent="0.35"/>
    <row r="3155" ht="14.25" customHeight="1" x14ac:dyDescent="0.35"/>
    <row r="3156" ht="14.25" customHeight="1" x14ac:dyDescent="0.35"/>
    <row r="3157" ht="14.25" customHeight="1" x14ac:dyDescent="0.35"/>
    <row r="3158" ht="14.25" customHeight="1" x14ac:dyDescent="0.35"/>
    <row r="3159" ht="14.25" customHeight="1" x14ac:dyDescent="0.35"/>
    <row r="3160" ht="14.25" customHeight="1" x14ac:dyDescent="0.35"/>
    <row r="3161" ht="14.25" customHeight="1" x14ac:dyDescent="0.35"/>
    <row r="3162" ht="14.25" customHeight="1" x14ac:dyDescent="0.35"/>
    <row r="3163" ht="14.25" customHeight="1" x14ac:dyDescent="0.35"/>
    <row r="3164" ht="14.25" customHeight="1" x14ac:dyDescent="0.35"/>
    <row r="3165" ht="14.25" customHeight="1" x14ac:dyDescent="0.35"/>
    <row r="3166" ht="14.25" customHeight="1" x14ac:dyDescent="0.35"/>
    <row r="3167" ht="14.25" customHeight="1" x14ac:dyDescent="0.35"/>
    <row r="3168" ht="14.25" customHeight="1" x14ac:dyDescent="0.35"/>
    <row r="3169" ht="14.25" customHeight="1" x14ac:dyDescent="0.35"/>
    <row r="3170" ht="14.25" customHeight="1" x14ac:dyDescent="0.35"/>
    <row r="3171" ht="14.25" customHeight="1" x14ac:dyDescent="0.35"/>
    <row r="3172" ht="14.25" customHeight="1" x14ac:dyDescent="0.35"/>
    <row r="3173" ht="14.25" customHeight="1" x14ac:dyDescent="0.35"/>
    <row r="3174" ht="14.25" customHeight="1" x14ac:dyDescent="0.35"/>
    <row r="3175" ht="14.25" customHeight="1" x14ac:dyDescent="0.35"/>
    <row r="3176" ht="14.25" customHeight="1" x14ac:dyDescent="0.35"/>
    <row r="3177" ht="14.25" customHeight="1" x14ac:dyDescent="0.35"/>
    <row r="3178" ht="14.25" customHeight="1" x14ac:dyDescent="0.35"/>
    <row r="3179" ht="14.25" customHeight="1" x14ac:dyDescent="0.35"/>
    <row r="3180" ht="14.25" customHeight="1" x14ac:dyDescent="0.35"/>
    <row r="3181" ht="14.25" customHeight="1" x14ac:dyDescent="0.35"/>
    <row r="3182" ht="14.25" customHeight="1" x14ac:dyDescent="0.35"/>
    <row r="3183" ht="14.25" customHeight="1" x14ac:dyDescent="0.35"/>
    <row r="3184" ht="14.25" customHeight="1" x14ac:dyDescent="0.35"/>
    <row r="3185" ht="14.25" customHeight="1" x14ac:dyDescent="0.35"/>
    <row r="3186" ht="14.25" customHeight="1" x14ac:dyDescent="0.35"/>
    <row r="3187" ht="14.25" customHeight="1" x14ac:dyDescent="0.35"/>
    <row r="3188" ht="14.25" customHeight="1" x14ac:dyDescent="0.35"/>
    <row r="3189" ht="14.25" customHeight="1" x14ac:dyDescent="0.35"/>
    <row r="3190" ht="14.25" customHeight="1" x14ac:dyDescent="0.35"/>
    <row r="3191" ht="14.25" customHeight="1" x14ac:dyDescent="0.35"/>
    <row r="3192" ht="14.25" customHeight="1" x14ac:dyDescent="0.35"/>
    <row r="3193" ht="14.25" customHeight="1" x14ac:dyDescent="0.35"/>
    <row r="3194" ht="14.25" customHeight="1" x14ac:dyDescent="0.35"/>
    <row r="3195" ht="14.25" customHeight="1" x14ac:dyDescent="0.35"/>
    <row r="3196" ht="14.25" customHeight="1" x14ac:dyDescent="0.35"/>
    <row r="3197" ht="14.25" customHeight="1" x14ac:dyDescent="0.35"/>
    <row r="3198" ht="14.25" customHeight="1" x14ac:dyDescent="0.35"/>
    <row r="3199" ht="14.25" customHeight="1" x14ac:dyDescent="0.35"/>
    <row r="3200" ht="14.25" customHeight="1" x14ac:dyDescent="0.35"/>
    <row r="3201" ht="14.25" customHeight="1" x14ac:dyDescent="0.35"/>
    <row r="3202" ht="14.25" customHeight="1" x14ac:dyDescent="0.35"/>
    <row r="3203" ht="14.25" customHeight="1" x14ac:dyDescent="0.35"/>
    <row r="3204" ht="14.25" customHeight="1" x14ac:dyDescent="0.35"/>
    <row r="3205" ht="14.25" customHeight="1" x14ac:dyDescent="0.35"/>
    <row r="3206" ht="14.25" customHeight="1" x14ac:dyDescent="0.35"/>
    <row r="3207" ht="14.25" customHeight="1" x14ac:dyDescent="0.35"/>
    <row r="3208" ht="14.25" customHeight="1" x14ac:dyDescent="0.35"/>
    <row r="3209" ht="14.25" customHeight="1" x14ac:dyDescent="0.35"/>
    <row r="3210" ht="14.25" customHeight="1" x14ac:dyDescent="0.35"/>
    <row r="3211" ht="14.25" customHeight="1" x14ac:dyDescent="0.35"/>
    <row r="3212" ht="14.25" customHeight="1" x14ac:dyDescent="0.35"/>
    <row r="3213" ht="14.25" customHeight="1" x14ac:dyDescent="0.35"/>
    <row r="3214" ht="14.25" customHeight="1" x14ac:dyDescent="0.35"/>
    <row r="3215" ht="14.25" customHeight="1" x14ac:dyDescent="0.35"/>
    <row r="3216" ht="14.25" customHeight="1" x14ac:dyDescent="0.35"/>
    <row r="3217" ht="14.25" customHeight="1" x14ac:dyDescent="0.35"/>
    <row r="3218" ht="14.25" customHeight="1" x14ac:dyDescent="0.35"/>
    <row r="3219" ht="14.25" customHeight="1" x14ac:dyDescent="0.35"/>
    <row r="3220" ht="14.25" customHeight="1" x14ac:dyDescent="0.35"/>
    <row r="3221" ht="14.25" customHeight="1" x14ac:dyDescent="0.35"/>
    <row r="3222" ht="14.25" customHeight="1" x14ac:dyDescent="0.35"/>
    <row r="3223" ht="14.25" customHeight="1" x14ac:dyDescent="0.35"/>
    <row r="3224" ht="14.25" customHeight="1" x14ac:dyDescent="0.35"/>
    <row r="3225" ht="14.25" customHeight="1" x14ac:dyDescent="0.35"/>
    <row r="3226" ht="14.25" customHeight="1" x14ac:dyDescent="0.35"/>
    <row r="3227" ht="14.25" customHeight="1" x14ac:dyDescent="0.35"/>
    <row r="3228" ht="14.25" customHeight="1" x14ac:dyDescent="0.35"/>
    <row r="3229" ht="14.25" customHeight="1" x14ac:dyDescent="0.35"/>
    <row r="3230" ht="14.25" customHeight="1" x14ac:dyDescent="0.35"/>
    <row r="3231" ht="14.25" customHeight="1" x14ac:dyDescent="0.35"/>
    <row r="3232" ht="14.25" customHeight="1" x14ac:dyDescent="0.35"/>
    <row r="3233" ht="14.25" customHeight="1" x14ac:dyDescent="0.35"/>
    <row r="3234" ht="14.25" customHeight="1" x14ac:dyDescent="0.35"/>
    <row r="3235" ht="14.25" customHeight="1" x14ac:dyDescent="0.35"/>
    <row r="3236" ht="14.25" customHeight="1" x14ac:dyDescent="0.35"/>
    <row r="3237" ht="14.25" customHeight="1" x14ac:dyDescent="0.35"/>
    <row r="3238" ht="14.25" customHeight="1" x14ac:dyDescent="0.35"/>
    <row r="3239" ht="14.25" customHeight="1" x14ac:dyDescent="0.35"/>
    <row r="3240" ht="14.25" customHeight="1" x14ac:dyDescent="0.35"/>
    <row r="3241" ht="14.25" customHeight="1" x14ac:dyDescent="0.35"/>
    <row r="3242" ht="14.25" customHeight="1" x14ac:dyDescent="0.35"/>
    <row r="3243" ht="14.25" customHeight="1" x14ac:dyDescent="0.35"/>
    <row r="3244" ht="14.25" customHeight="1" x14ac:dyDescent="0.35"/>
    <row r="3245" ht="14.25" customHeight="1" x14ac:dyDescent="0.35"/>
    <row r="3246" ht="14.25" customHeight="1" x14ac:dyDescent="0.35"/>
    <row r="3247" ht="14.25" customHeight="1" x14ac:dyDescent="0.35"/>
    <row r="3248" ht="14.25" customHeight="1" x14ac:dyDescent="0.35"/>
    <row r="3249" ht="14.25" customHeight="1" x14ac:dyDescent="0.35"/>
    <row r="3250" ht="14.25" customHeight="1" x14ac:dyDescent="0.35"/>
    <row r="3251" ht="14.25" customHeight="1" x14ac:dyDescent="0.35"/>
    <row r="3252" ht="14.25" customHeight="1" x14ac:dyDescent="0.35"/>
    <row r="3253" ht="14.25" customHeight="1" x14ac:dyDescent="0.35"/>
    <row r="3254" ht="14.25" customHeight="1" x14ac:dyDescent="0.35"/>
    <row r="3255" ht="14.25" customHeight="1" x14ac:dyDescent="0.35"/>
    <row r="3256" ht="14.25" customHeight="1" x14ac:dyDescent="0.35"/>
    <row r="3257" ht="14.25" customHeight="1" x14ac:dyDescent="0.35"/>
    <row r="3258" ht="14.25" customHeight="1" x14ac:dyDescent="0.35"/>
    <row r="3259" ht="14.25" customHeight="1" x14ac:dyDescent="0.35"/>
    <row r="3260" ht="14.25" customHeight="1" x14ac:dyDescent="0.35"/>
    <row r="3261" ht="14.25" customHeight="1" x14ac:dyDescent="0.35"/>
    <row r="3262" ht="14.25" customHeight="1" x14ac:dyDescent="0.35"/>
    <row r="3263" ht="14.25" customHeight="1" x14ac:dyDescent="0.35"/>
    <row r="3264" ht="14.25" customHeight="1" x14ac:dyDescent="0.35"/>
    <row r="3265" ht="14.25" customHeight="1" x14ac:dyDescent="0.35"/>
    <row r="3266" ht="14.25" customHeight="1" x14ac:dyDescent="0.35"/>
    <row r="3267" ht="14.25" customHeight="1" x14ac:dyDescent="0.35"/>
    <row r="3268" ht="14.25" customHeight="1" x14ac:dyDescent="0.35"/>
    <row r="3269" ht="14.25" customHeight="1" x14ac:dyDescent="0.35"/>
    <row r="3270" ht="14.25" customHeight="1" x14ac:dyDescent="0.35"/>
    <row r="3271" ht="14.25" customHeight="1" x14ac:dyDescent="0.35"/>
    <row r="3272" ht="14.25" customHeight="1" x14ac:dyDescent="0.35"/>
    <row r="3273" ht="14.25" customHeight="1" x14ac:dyDescent="0.35"/>
    <row r="3274" ht="14.25" customHeight="1" x14ac:dyDescent="0.35"/>
    <row r="3275" ht="14.25" customHeight="1" x14ac:dyDescent="0.35"/>
    <row r="3276" ht="14.25" customHeight="1" x14ac:dyDescent="0.35"/>
    <row r="3277" ht="14.25" customHeight="1" x14ac:dyDescent="0.35"/>
    <row r="3278" ht="14.25" customHeight="1" x14ac:dyDescent="0.35"/>
    <row r="3279" ht="14.25" customHeight="1" x14ac:dyDescent="0.35"/>
    <row r="3280" ht="14.25" customHeight="1" x14ac:dyDescent="0.35"/>
    <row r="3281" ht="14.25" customHeight="1" x14ac:dyDescent="0.35"/>
    <row r="3282" ht="14.25" customHeight="1" x14ac:dyDescent="0.35"/>
    <row r="3283" ht="14.25" customHeight="1" x14ac:dyDescent="0.35"/>
    <row r="3284" ht="14.25" customHeight="1" x14ac:dyDescent="0.35"/>
    <row r="3285" ht="14.25" customHeight="1" x14ac:dyDescent="0.35"/>
    <row r="3286" ht="14.25" customHeight="1" x14ac:dyDescent="0.35"/>
    <row r="3287" ht="14.25" customHeight="1" x14ac:dyDescent="0.35"/>
    <row r="3288" ht="14.25" customHeight="1" x14ac:dyDescent="0.35"/>
    <row r="3289" ht="14.25" customHeight="1" x14ac:dyDescent="0.35"/>
    <row r="3290" ht="14.25" customHeight="1" x14ac:dyDescent="0.35"/>
    <row r="3291" ht="14.25" customHeight="1" x14ac:dyDescent="0.35"/>
    <row r="3292" ht="14.25" customHeight="1" x14ac:dyDescent="0.35"/>
    <row r="3293" ht="14.25" customHeight="1" x14ac:dyDescent="0.35"/>
    <row r="3294" ht="14.25" customHeight="1" x14ac:dyDescent="0.35"/>
    <row r="3295" ht="14.25" customHeight="1" x14ac:dyDescent="0.35"/>
    <row r="3296" ht="14.25" customHeight="1" x14ac:dyDescent="0.35"/>
    <row r="3297" ht="14.25" customHeight="1" x14ac:dyDescent="0.35"/>
    <row r="3298" ht="14.25" customHeight="1" x14ac:dyDescent="0.35"/>
    <row r="3299" ht="14.25" customHeight="1" x14ac:dyDescent="0.35"/>
    <row r="3300" ht="14.25" customHeight="1" x14ac:dyDescent="0.35"/>
    <row r="3301" ht="14.25" customHeight="1" x14ac:dyDescent="0.35"/>
    <row r="3302" ht="14.25" customHeight="1" x14ac:dyDescent="0.35"/>
    <row r="3303" ht="14.25" customHeight="1" x14ac:dyDescent="0.35"/>
    <row r="3304" ht="14.25" customHeight="1" x14ac:dyDescent="0.35"/>
    <row r="3305" ht="14.25" customHeight="1" x14ac:dyDescent="0.35"/>
    <row r="3306" ht="14.25" customHeight="1" x14ac:dyDescent="0.35"/>
    <row r="3307" ht="14.25" customHeight="1" x14ac:dyDescent="0.35"/>
    <row r="3308" ht="14.25" customHeight="1" x14ac:dyDescent="0.35"/>
    <row r="3309" ht="14.25" customHeight="1" x14ac:dyDescent="0.35"/>
    <row r="3310" ht="14.25" customHeight="1" x14ac:dyDescent="0.35"/>
    <row r="3311" ht="14.25" customHeight="1" x14ac:dyDescent="0.35"/>
    <row r="3312" ht="14.25" customHeight="1" x14ac:dyDescent="0.35"/>
    <row r="3313" ht="14.25" customHeight="1" x14ac:dyDescent="0.35"/>
    <row r="3314" ht="14.25" customHeight="1" x14ac:dyDescent="0.35"/>
    <row r="3315" ht="14.25" customHeight="1" x14ac:dyDescent="0.35"/>
    <row r="3316" ht="14.25" customHeight="1" x14ac:dyDescent="0.35"/>
    <row r="3317" ht="14.25" customHeight="1" x14ac:dyDescent="0.35"/>
    <row r="3318" ht="14.25" customHeight="1" x14ac:dyDescent="0.35"/>
    <row r="3319" ht="14.25" customHeight="1" x14ac:dyDescent="0.35"/>
    <row r="3320" ht="14.25" customHeight="1" x14ac:dyDescent="0.35"/>
    <row r="3321" ht="14.25" customHeight="1" x14ac:dyDescent="0.35"/>
    <row r="3322" ht="14.25" customHeight="1" x14ac:dyDescent="0.35"/>
    <row r="3323" ht="14.25" customHeight="1" x14ac:dyDescent="0.35"/>
    <row r="3324" ht="14.25" customHeight="1" x14ac:dyDescent="0.35"/>
    <row r="3325" ht="14.25" customHeight="1" x14ac:dyDescent="0.35"/>
    <row r="3326" ht="14.25" customHeight="1" x14ac:dyDescent="0.35"/>
    <row r="3327" ht="14.25" customHeight="1" x14ac:dyDescent="0.35"/>
    <row r="3328" ht="14.25" customHeight="1" x14ac:dyDescent="0.35"/>
    <row r="3329" ht="14.25" customHeight="1" x14ac:dyDescent="0.35"/>
    <row r="3330" ht="14.25" customHeight="1" x14ac:dyDescent="0.35"/>
    <row r="3331" ht="14.25" customHeight="1" x14ac:dyDescent="0.35"/>
    <row r="3332" ht="14.25" customHeight="1" x14ac:dyDescent="0.35"/>
    <row r="3333" ht="14.25" customHeight="1" x14ac:dyDescent="0.35"/>
    <row r="3334" ht="14.25" customHeight="1" x14ac:dyDescent="0.35"/>
    <row r="3335" ht="14.25" customHeight="1" x14ac:dyDescent="0.35"/>
    <row r="3336" ht="14.25" customHeight="1" x14ac:dyDescent="0.35"/>
    <row r="3337" ht="14.25" customHeight="1" x14ac:dyDescent="0.35"/>
    <row r="3338" ht="14.25" customHeight="1" x14ac:dyDescent="0.35"/>
    <row r="3339" ht="14.25" customHeight="1" x14ac:dyDescent="0.35"/>
    <row r="3340" ht="14.25" customHeight="1" x14ac:dyDescent="0.35"/>
    <row r="3341" ht="14.25" customHeight="1" x14ac:dyDescent="0.35"/>
    <row r="3342" ht="14.25" customHeight="1" x14ac:dyDescent="0.35"/>
    <row r="3343" ht="14.25" customHeight="1" x14ac:dyDescent="0.35"/>
    <row r="3344" ht="14.25" customHeight="1" x14ac:dyDescent="0.35"/>
    <row r="3345" ht="14.25" customHeight="1" x14ac:dyDescent="0.35"/>
    <row r="3346" ht="14.25" customHeight="1" x14ac:dyDescent="0.35"/>
    <row r="3347" ht="14.25" customHeight="1" x14ac:dyDescent="0.35"/>
    <row r="3348" ht="14.25" customHeight="1" x14ac:dyDescent="0.35"/>
    <row r="3349" ht="14.25" customHeight="1" x14ac:dyDescent="0.35"/>
    <row r="3350" ht="14.25" customHeight="1" x14ac:dyDescent="0.35"/>
    <row r="3351" ht="14.25" customHeight="1" x14ac:dyDescent="0.35"/>
    <row r="3352" ht="14.25" customHeight="1" x14ac:dyDescent="0.35"/>
    <row r="3353" ht="14.25" customHeight="1" x14ac:dyDescent="0.35"/>
    <row r="3354" ht="14.25" customHeight="1" x14ac:dyDescent="0.35"/>
    <row r="3355" ht="14.25" customHeight="1" x14ac:dyDescent="0.35"/>
    <row r="3356" ht="14.25" customHeight="1" x14ac:dyDescent="0.35"/>
    <row r="3357" ht="14.25" customHeight="1" x14ac:dyDescent="0.35"/>
    <row r="3358" ht="14.25" customHeight="1" x14ac:dyDescent="0.35"/>
    <row r="3359" ht="14.25" customHeight="1" x14ac:dyDescent="0.35"/>
    <row r="3360" ht="14.25" customHeight="1" x14ac:dyDescent="0.35"/>
    <row r="3361" ht="14.25" customHeight="1" x14ac:dyDescent="0.35"/>
    <row r="3362" ht="14.25" customHeight="1" x14ac:dyDescent="0.35"/>
    <row r="3363" ht="14.25" customHeight="1" x14ac:dyDescent="0.35"/>
    <row r="3364" ht="14.25" customHeight="1" x14ac:dyDescent="0.35"/>
    <row r="3365" ht="14.25" customHeight="1" x14ac:dyDescent="0.35"/>
    <row r="3366" ht="14.25" customHeight="1" x14ac:dyDescent="0.35"/>
    <row r="3367" ht="14.25" customHeight="1" x14ac:dyDescent="0.35"/>
    <row r="3368" ht="14.25" customHeight="1" x14ac:dyDescent="0.35"/>
    <row r="3369" ht="14.25" customHeight="1" x14ac:dyDescent="0.35"/>
    <row r="3370" ht="14.25" customHeight="1" x14ac:dyDescent="0.35"/>
    <row r="3371" ht="14.25" customHeight="1" x14ac:dyDescent="0.35"/>
    <row r="3372" ht="14.25" customHeight="1" x14ac:dyDescent="0.35"/>
    <row r="3373" ht="14.25" customHeight="1" x14ac:dyDescent="0.35"/>
    <row r="3374" ht="14.25" customHeight="1" x14ac:dyDescent="0.35"/>
    <row r="3375" ht="14.25" customHeight="1" x14ac:dyDescent="0.35"/>
    <row r="3376" ht="14.25" customHeight="1" x14ac:dyDescent="0.35"/>
    <row r="3377" ht="14.25" customHeight="1" x14ac:dyDescent="0.35"/>
    <row r="3378" ht="14.25" customHeight="1" x14ac:dyDescent="0.35"/>
    <row r="3379" ht="14.25" customHeight="1" x14ac:dyDescent="0.35"/>
    <row r="3380" ht="14.25" customHeight="1" x14ac:dyDescent="0.35"/>
    <row r="3381" ht="14.25" customHeight="1" x14ac:dyDescent="0.35"/>
    <row r="3382" ht="14.25" customHeight="1" x14ac:dyDescent="0.35"/>
    <row r="3383" ht="14.25" customHeight="1" x14ac:dyDescent="0.35"/>
    <row r="3384" ht="14.25" customHeight="1" x14ac:dyDescent="0.35"/>
    <row r="3385" ht="14.25" customHeight="1" x14ac:dyDescent="0.35"/>
    <row r="3386" ht="14.25" customHeight="1" x14ac:dyDescent="0.35"/>
    <row r="3387" ht="14.25" customHeight="1" x14ac:dyDescent="0.35"/>
    <row r="3388" ht="14.25" customHeight="1" x14ac:dyDescent="0.35"/>
    <row r="3389" ht="14.25" customHeight="1" x14ac:dyDescent="0.35"/>
    <row r="3390" ht="14.25" customHeight="1" x14ac:dyDescent="0.35"/>
    <row r="3391" ht="14.25" customHeight="1" x14ac:dyDescent="0.35"/>
    <row r="3392" ht="14.25" customHeight="1" x14ac:dyDescent="0.35"/>
    <row r="3393" ht="14.25" customHeight="1" x14ac:dyDescent="0.35"/>
    <row r="3394" ht="14.25" customHeight="1" x14ac:dyDescent="0.35"/>
    <row r="3395" ht="14.25" customHeight="1" x14ac:dyDescent="0.35"/>
    <row r="3396" ht="14.25" customHeight="1" x14ac:dyDescent="0.35"/>
    <row r="3397" ht="14.25" customHeight="1" x14ac:dyDescent="0.35"/>
    <row r="3398" ht="14.25" customHeight="1" x14ac:dyDescent="0.35"/>
    <row r="3399" ht="14.25" customHeight="1" x14ac:dyDescent="0.35"/>
    <row r="3400" ht="14.25" customHeight="1" x14ac:dyDescent="0.35"/>
    <row r="3401" ht="14.25" customHeight="1" x14ac:dyDescent="0.35"/>
    <row r="3402" ht="14.25" customHeight="1" x14ac:dyDescent="0.35"/>
    <row r="3403" ht="14.25" customHeight="1" x14ac:dyDescent="0.35"/>
    <row r="3404" ht="14.25" customHeight="1" x14ac:dyDescent="0.35"/>
    <row r="3405" ht="14.25" customHeight="1" x14ac:dyDescent="0.35"/>
    <row r="3406" ht="14.25" customHeight="1" x14ac:dyDescent="0.35"/>
    <row r="3407" ht="14.25" customHeight="1" x14ac:dyDescent="0.35"/>
    <row r="3408" ht="14.25" customHeight="1" x14ac:dyDescent="0.35"/>
    <row r="3409" ht="14.25" customHeight="1" x14ac:dyDescent="0.35"/>
    <row r="3410" ht="14.25" customHeight="1" x14ac:dyDescent="0.35"/>
    <row r="3411" ht="14.25" customHeight="1" x14ac:dyDescent="0.35"/>
    <row r="3412" ht="14.25" customHeight="1" x14ac:dyDescent="0.35"/>
    <row r="3413" ht="14.25" customHeight="1" x14ac:dyDescent="0.35"/>
    <row r="3414" ht="14.25" customHeight="1" x14ac:dyDescent="0.35"/>
    <row r="3415" ht="14.25" customHeight="1" x14ac:dyDescent="0.35"/>
    <row r="3416" ht="14.25" customHeight="1" x14ac:dyDescent="0.35"/>
    <row r="3417" ht="14.25" customHeight="1" x14ac:dyDescent="0.35"/>
    <row r="3418" ht="14.25" customHeight="1" x14ac:dyDescent="0.35"/>
    <row r="3419" ht="14.25" customHeight="1" x14ac:dyDescent="0.35"/>
    <row r="3420" ht="14.25" customHeight="1" x14ac:dyDescent="0.35"/>
    <row r="3421" ht="14.25" customHeight="1" x14ac:dyDescent="0.35"/>
    <row r="3422" ht="14.25" customHeight="1" x14ac:dyDescent="0.35"/>
    <row r="3423" ht="14.25" customHeight="1" x14ac:dyDescent="0.35"/>
    <row r="3424" ht="14.25" customHeight="1" x14ac:dyDescent="0.35"/>
    <row r="3425" ht="14.25" customHeight="1" x14ac:dyDescent="0.35"/>
    <row r="3426" ht="14.25" customHeight="1" x14ac:dyDescent="0.35"/>
    <row r="3427" ht="14.25" customHeight="1" x14ac:dyDescent="0.35"/>
    <row r="3428" ht="14.25" customHeight="1" x14ac:dyDescent="0.35"/>
    <row r="3429" ht="14.25" customHeight="1" x14ac:dyDescent="0.35"/>
    <row r="3430" ht="14.25" customHeight="1" x14ac:dyDescent="0.35"/>
    <row r="3431" ht="14.25" customHeight="1" x14ac:dyDescent="0.35"/>
    <row r="3432" ht="14.25" customHeight="1" x14ac:dyDescent="0.35"/>
    <row r="3433" ht="14.25" customHeight="1" x14ac:dyDescent="0.35"/>
    <row r="3434" ht="14.25" customHeight="1" x14ac:dyDescent="0.35"/>
    <row r="3435" ht="14.25" customHeight="1" x14ac:dyDescent="0.35"/>
    <row r="3436" ht="14.25" customHeight="1" x14ac:dyDescent="0.35"/>
    <row r="3437" ht="14.25" customHeight="1" x14ac:dyDescent="0.35"/>
    <row r="3438" ht="14.25" customHeight="1" x14ac:dyDescent="0.35"/>
    <row r="3439" ht="14.25" customHeight="1" x14ac:dyDescent="0.35"/>
    <row r="3440" ht="14.25" customHeight="1" x14ac:dyDescent="0.35"/>
    <row r="3441" ht="14.25" customHeight="1" x14ac:dyDescent="0.35"/>
    <row r="3442" ht="14.25" customHeight="1" x14ac:dyDescent="0.35"/>
    <row r="3443" ht="14.25" customHeight="1" x14ac:dyDescent="0.35"/>
    <row r="3444" ht="14.25" customHeight="1" x14ac:dyDescent="0.35"/>
    <row r="3445" ht="14.25" customHeight="1" x14ac:dyDescent="0.35"/>
    <row r="3446" ht="14.25" customHeight="1" x14ac:dyDescent="0.35"/>
    <row r="3447" ht="14.25" customHeight="1" x14ac:dyDescent="0.35"/>
    <row r="3448" ht="14.25" customHeight="1" x14ac:dyDescent="0.35"/>
    <row r="3449" ht="14.25" customHeight="1" x14ac:dyDescent="0.35"/>
    <row r="3450" ht="14.25" customHeight="1" x14ac:dyDescent="0.35"/>
    <row r="3451" ht="14.25" customHeight="1" x14ac:dyDescent="0.35"/>
    <row r="3452" ht="14.25" customHeight="1" x14ac:dyDescent="0.35"/>
    <row r="3453" ht="14.25" customHeight="1" x14ac:dyDescent="0.35"/>
    <row r="3454" ht="14.25" customHeight="1" x14ac:dyDescent="0.35"/>
    <row r="3455" ht="14.25" customHeight="1" x14ac:dyDescent="0.35"/>
    <row r="3456" ht="14.25" customHeight="1" x14ac:dyDescent="0.35"/>
    <row r="3457" ht="14.25" customHeight="1" x14ac:dyDescent="0.35"/>
    <row r="3458" ht="14.25" customHeight="1" x14ac:dyDescent="0.35"/>
    <row r="3459" ht="14.25" customHeight="1" x14ac:dyDescent="0.35"/>
    <row r="3460" ht="14.25" customHeight="1" x14ac:dyDescent="0.35"/>
    <row r="3461" ht="14.25" customHeight="1" x14ac:dyDescent="0.35"/>
    <row r="3462" ht="14.25" customHeight="1" x14ac:dyDescent="0.35"/>
    <row r="3463" ht="14.25" customHeight="1" x14ac:dyDescent="0.35"/>
    <row r="3464" ht="14.25" customHeight="1" x14ac:dyDescent="0.35"/>
    <row r="3465" ht="14.25" customHeight="1" x14ac:dyDescent="0.35"/>
    <row r="3466" ht="14.25" customHeight="1" x14ac:dyDescent="0.35"/>
    <row r="3467" ht="14.25" customHeight="1" x14ac:dyDescent="0.35"/>
    <row r="3468" ht="14.25" customHeight="1" x14ac:dyDescent="0.35"/>
    <row r="3469" ht="14.25" customHeight="1" x14ac:dyDescent="0.35"/>
    <row r="3470" ht="14.25" customHeight="1" x14ac:dyDescent="0.35"/>
    <row r="3471" ht="14.25" customHeight="1" x14ac:dyDescent="0.35"/>
    <row r="3472" ht="14.25" customHeight="1" x14ac:dyDescent="0.35"/>
    <row r="3473" ht="14.25" customHeight="1" x14ac:dyDescent="0.35"/>
    <row r="3474" ht="14.25" customHeight="1" x14ac:dyDescent="0.35"/>
    <row r="3475" ht="14.25" customHeight="1" x14ac:dyDescent="0.35"/>
    <row r="3476" ht="14.25" customHeight="1" x14ac:dyDescent="0.35"/>
    <row r="3477" ht="14.25" customHeight="1" x14ac:dyDescent="0.35"/>
    <row r="3478" ht="14.25" customHeight="1" x14ac:dyDescent="0.35"/>
    <row r="3479" ht="14.25" customHeight="1" x14ac:dyDescent="0.35"/>
    <row r="3480" ht="14.25" customHeight="1" x14ac:dyDescent="0.35"/>
    <row r="3481" ht="14.25" customHeight="1" x14ac:dyDescent="0.35"/>
    <row r="3482" ht="14.25" customHeight="1" x14ac:dyDescent="0.35"/>
    <row r="3483" ht="14.25" customHeight="1" x14ac:dyDescent="0.35"/>
    <row r="3484" ht="14.25" customHeight="1" x14ac:dyDescent="0.35"/>
    <row r="3485" ht="14.25" customHeight="1" x14ac:dyDescent="0.35"/>
    <row r="3486" ht="14.25" customHeight="1" x14ac:dyDescent="0.35"/>
    <row r="3487" ht="14.25" customHeight="1" x14ac:dyDescent="0.35"/>
    <row r="3488" ht="14.25" customHeight="1" x14ac:dyDescent="0.35"/>
    <row r="3489" ht="14.25" customHeight="1" x14ac:dyDescent="0.35"/>
    <row r="3490" ht="14.25" customHeight="1" x14ac:dyDescent="0.35"/>
    <row r="3491" ht="14.25" customHeight="1" x14ac:dyDescent="0.35"/>
    <row r="3492" ht="14.25" customHeight="1" x14ac:dyDescent="0.35"/>
    <row r="3493" ht="14.25" customHeight="1" x14ac:dyDescent="0.35"/>
    <row r="3494" ht="14.25" customHeight="1" x14ac:dyDescent="0.35"/>
    <row r="3495" ht="14.25" customHeight="1" x14ac:dyDescent="0.35"/>
    <row r="3496" ht="14.25" customHeight="1" x14ac:dyDescent="0.35"/>
    <row r="3497" ht="14.25" customHeight="1" x14ac:dyDescent="0.35"/>
    <row r="3498" ht="14.25" customHeight="1" x14ac:dyDescent="0.35"/>
    <row r="3499" ht="14.25" customHeight="1" x14ac:dyDescent="0.35"/>
    <row r="3500" ht="14.25" customHeight="1" x14ac:dyDescent="0.35"/>
    <row r="3501" ht="14.25" customHeight="1" x14ac:dyDescent="0.35"/>
    <row r="3502" ht="14.25" customHeight="1" x14ac:dyDescent="0.35"/>
    <row r="3503" ht="14.25" customHeight="1" x14ac:dyDescent="0.35"/>
    <row r="3504" ht="14.25" customHeight="1" x14ac:dyDescent="0.35"/>
    <row r="3505" ht="14.25" customHeight="1" x14ac:dyDescent="0.35"/>
    <row r="3506" ht="14.25" customHeight="1" x14ac:dyDescent="0.35"/>
    <row r="3507" ht="14.25" customHeight="1" x14ac:dyDescent="0.35"/>
    <row r="3508" ht="14.25" customHeight="1" x14ac:dyDescent="0.35"/>
    <row r="3509" ht="14.25" customHeight="1" x14ac:dyDescent="0.35"/>
    <row r="3510" ht="14.25" customHeight="1" x14ac:dyDescent="0.35"/>
    <row r="3511" ht="14.25" customHeight="1" x14ac:dyDescent="0.35"/>
    <row r="3512" ht="14.25" customHeight="1" x14ac:dyDescent="0.35"/>
    <row r="3513" ht="14.25" customHeight="1" x14ac:dyDescent="0.35"/>
    <row r="3514" ht="14.25" customHeight="1" x14ac:dyDescent="0.35"/>
    <row r="3515" ht="14.25" customHeight="1" x14ac:dyDescent="0.35"/>
    <row r="3516" ht="14.25" customHeight="1" x14ac:dyDescent="0.35"/>
    <row r="3517" ht="14.25" customHeight="1" x14ac:dyDescent="0.35"/>
    <row r="3518" ht="14.25" customHeight="1" x14ac:dyDescent="0.35"/>
    <row r="3519" ht="14.25" customHeight="1" x14ac:dyDescent="0.35"/>
    <row r="3520" ht="14.25" customHeight="1" x14ac:dyDescent="0.35"/>
    <row r="3521" ht="14.25" customHeight="1" x14ac:dyDescent="0.35"/>
    <row r="3522" ht="14.25" customHeight="1" x14ac:dyDescent="0.35"/>
    <row r="3523" ht="14.25" customHeight="1" x14ac:dyDescent="0.35"/>
    <row r="3524" ht="14.25" customHeight="1" x14ac:dyDescent="0.35"/>
    <row r="3525" ht="14.25" customHeight="1" x14ac:dyDescent="0.35"/>
    <row r="3526" ht="14.25" customHeight="1" x14ac:dyDescent="0.35"/>
    <row r="3527" ht="14.25" customHeight="1" x14ac:dyDescent="0.35"/>
    <row r="3528" ht="14.25" customHeight="1" x14ac:dyDescent="0.35"/>
    <row r="3529" ht="14.25" customHeight="1" x14ac:dyDescent="0.35"/>
    <row r="3530" ht="14.25" customHeight="1" x14ac:dyDescent="0.35"/>
    <row r="3531" ht="14.25" customHeight="1" x14ac:dyDescent="0.35"/>
    <row r="3532" ht="14.25" customHeight="1" x14ac:dyDescent="0.35"/>
    <row r="3533" ht="14.25" customHeight="1" x14ac:dyDescent="0.35"/>
    <row r="3534" ht="14.25" customHeight="1" x14ac:dyDescent="0.35"/>
    <row r="3535" ht="14.25" customHeight="1" x14ac:dyDescent="0.35"/>
    <row r="3536" ht="14.25" customHeight="1" x14ac:dyDescent="0.35"/>
    <row r="3537" ht="14.25" customHeight="1" x14ac:dyDescent="0.35"/>
    <row r="3538" ht="14.25" customHeight="1" x14ac:dyDescent="0.35"/>
    <row r="3539" ht="14.25" customHeight="1" x14ac:dyDescent="0.35"/>
    <row r="3540" ht="14.25" customHeight="1" x14ac:dyDescent="0.35"/>
    <row r="3541" ht="14.25" customHeight="1" x14ac:dyDescent="0.35"/>
    <row r="3542" ht="14.25" customHeight="1" x14ac:dyDescent="0.35"/>
    <row r="3543" ht="14.25" customHeight="1" x14ac:dyDescent="0.35"/>
    <row r="3544" ht="14.25" customHeight="1" x14ac:dyDescent="0.35"/>
    <row r="3545" ht="14.25" customHeight="1" x14ac:dyDescent="0.35"/>
    <row r="3546" ht="14.25" customHeight="1" x14ac:dyDescent="0.35"/>
    <row r="3547" ht="14.25" customHeight="1" x14ac:dyDescent="0.35"/>
    <row r="3548" ht="14.25" customHeight="1" x14ac:dyDescent="0.35"/>
    <row r="3549" ht="14.25" customHeight="1" x14ac:dyDescent="0.35"/>
    <row r="3550" ht="14.25" customHeight="1" x14ac:dyDescent="0.35"/>
    <row r="3551" ht="14.25" customHeight="1" x14ac:dyDescent="0.35"/>
    <row r="3552" ht="14.25" customHeight="1" x14ac:dyDescent="0.35"/>
    <row r="3553" ht="14.25" customHeight="1" x14ac:dyDescent="0.35"/>
    <row r="3554" ht="14.25" customHeight="1" x14ac:dyDescent="0.35"/>
    <row r="3555" ht="14.25" customHeight="1" x14ac:dyDescent="0.35"/>
    <row r="3556" ht="14.25" customHeight="1" x14ac:dyDescent="0.35"/>
    <row r="3557" ht="14.25" customHeight="1" x14ac:dyDescent="0.35"/>
    <row r="3558" ht="14.25" customHeight="1" x14ac:dyDescent="0.35"/>
    <row r="3559" ht="14.25" customHeight="1" x14ac:dyDescent="0.35"/>
    <row r="3560" ht="14.25" customHeight="1" x14ac:dyDescent="0.35"/>
    <row r="3561" ht="14.25" customHeight="1" x14ac:dyDescent="0.35"/>
    <row r="3562" ht="14.25" customHeight="1" x14ac:dyDescent="0.35"/>
    <row r="3563" ht="14.25" customHeight="1" x14ac:dyDescent="0.35"/>
    <row r="3564" ht="14.25" customHeight="1" x14ac:dyDescent="0.35"/>
    <row r="3565" ht="14.25" customHeight="1" x14ac:dyDescent="0.35"/>
    <row r="3566" ht="14.25" customHeight="1" x14ac:dyDescent="0.35"/>
    <row r="3567" ht="14.25" customHeight="1" x14ac:dyDescent="0.35"/>
    <row r="3568" ht="14.25" customHeight="1" x14ac:dyDescent="0.35"/>
    <row r="3569" ht="14.25" customHeight="1" x14ac:dyDescent="0.35"/>
    <row r="3570" ht="14.25" customHeight="1" x14ac:dyDescent="0.35"/>
    <row r="3571" ht="14.25" customHeight="1" x14ac:dyDescent="0.35"/>
    <row r="3572" ht="14.25" customHeight="1" x14ac:dyDescent="0.35"/>
    <row r="3573" ht="14.25" customHeight="1" x14ac:dyDescent="0.35"/>
    <row r="3574" ht="14.25" customHeight="1" x14ac:dyDescent="0.35"/>
    <row r="3575" ht="14.25" customHeight="1" x14ac:dyDescent="0.35"/>
    <row r="3576" ht="14.25" customHeight="1" x14ac:dyDescent="0.35"/>
    <row r="3577" ht="14.25" customHeight="1" x14ac:dyDescent="0.35"/>
    <row r="3578" ht="14.25" customHeight="1" x14ac:dyDescent="0.35"/>
    <row r="3579" ht="14.25" customHeight="1" x14ac:dyDescent="0.35"/>
    <row r="3580" ht="14.25" customHeight="1" x14ac:dyDescent="0.35"/>
    <row r="3581" ht="14.25" customHeight="1" x14ac:dyDescent="0.35"/>
    <row r="3582" ht="14.25" customHeight="1" x14ac:dyDescent="0.35"/>
    <row r="3583" ht="14.25" customHeight="1" x14ac:dyDescent="0.35"/>
    <row r="3584" ht="14.25" customHeight="1" x14ac:dyDescent="0.35"/>
    <row r="3585" ht="14.25" customHeight="1" x14ac:dyDescent="0.35"/>
    <row r="3586" ht="14.25" customHeight="1" x14ac:dyDescent="0.35"/>
    <row r="3587" ht="14.25" customHeight="1" x14ac:dyDescent="0.35"/>
    <row r="3588" ht="14.25" customHeight="1" x14ac:dyDescent="0.35"/>
    <row r="3589" ht="14.25" customHeight="1" x14ac:dyDescent="0.35"/>
    <row r="3590" ht="14.25" customHeight="1" x14ac:dyDescent="0.35"/>
    <row r="3591" ht="14.25" customHeight="1" x14ac:dyDescent="0.35"/>
    <row r="3592" ht="14.25" customHeight="1" x14ac:dyDescent="0.35"/>
    <row r="3593" ht="14.25" customHeight="1" x14ac:dyDescent="0.35"/>
    <row r="3594" ht="14.25" customHeight="1" x14ac:dyDescent="0.35"/>
    <row r="3595" ht="14.25" customHeight="1" x14ac:dyDescent="0.35"/>
    <row r="3596" ht="14.25" customHeight="1" x14ac:dyDescent="0.35"/>
    <row r="3597" ht="14.25" customHeight="1" x14ac:dyDescent="0.35"/>
    <row r="3598" ht="14.25" customHeight="1" x14ac:dyDescent="0.35"/>
    <row r="3599" ht="14.25" customHeight="1" x14ac:dyDescent="0.35"/>
    <row r="3600" ht="14.25" customHeight="1" x14ac:dyDescent="0.35"/>
    <row r="3601" ht="14.25" customHeight="1" x14ac:dyDescent="0.35"/>
    <row r="3602" ht="14.25" customHeight="1" x14ac:dyDescent="0.35"/>
    <row r="3603" ht="14.25" customHeight="1" x14ac:dyDescent="0.35"/>
    <row r="3604" ht="14.25" customHeight="1" x14ac:dyDescent="0.35"/>
    <row r="3605" ht="14.25" customHeight="1" x14ac:dyDescent="0.35"/>
    <row r="3606" ht="14.25" customHeight="1" x14ac:dyDescent="0.35"/>
    <row r="3607" ht="14.25" customHeight="1" x14ac:dyDescent="0.35"/>
    <row r="3608" ht="14.25" customHeight="1" x14ac:dyDescent="0.35"/>
    <row r="3609" ht="14.25" customHeight="1" x14ac:dyDescent="0.35"/>
    <row r="3610" ht="14.25" customHeight="1" x14ac:dyDescent="0.35"/>
    <row r="3611" ht="14.25" customHeight="1" x14ac:dyDescent="0.35"/>
    <row r="3612" ht="14.25" customHeight="1" x14ac:dyDescent="0.35"/>
    <row r="3613" ht="14.25" customHeight="1" x14ac:dyDescent="0.35"/>
    <row r="3614" ht="14.25" customHeight="1" x14ac:dyDescent="0.35"/>
    <row r="3615" ht="14.25" customHeight="1" x14ac:dyDescent="0.35"/>
    <row r="3616" ht="14.25" customHeight="1" x14ac:dyDescent="0.35"/>
    <row r="3617" ht="14.25" customHeight="1" x14ac:dyDescent="0.35"/>
    <row r="3618" ht="14.25" customHeight="1" x14ac:dyDescent="0.35"/>
    <row r="3619" ht="14.25" customHeight="1" x14ac:dyDescent="0.35"/>
    <row r="3620" ht="14.25" customHeight="1" x14ac:dyDescent="0.35"/>
    <row r="3621" ht="14.25" customHeight="1" x14ac:dyDescent="0.35"/>
    <row r="3622" ht="14.25" customHeight="1" x14ac:dyDescent="0.35"/>
    <row r="3623" ht="14.25" customHeight="1" x14ac:dyDescent="0.35"/>
    <row r="3624" ht="14.25" customHeight="1" x14ac:dyDescent="0.35"/>
    <row r="3625" ht="14.25" customHeight="1" x14ac:dyDescent="0.35"/>
    <row r="3626" ht="14.25" customHeight="1" x14ac:dyDescent="0.35"/>
    <row r="3627" ht="14.25" customHeight="1" x14ac:dyDescent="0.35"/>
    <row r="3628" ht="14.25" customHeight="1" x14ac:dyDescent="0.35"/>
    <row r="3629" ht="14.25" customHeight="1" x14ac:dyDescent="0.35"/>
    <row r="3630" ht="14.25" customHeight="1" x14ac:dyDescent="0.35"/>
    <row r="3631" ht="14.25" customHeight="1" x14ac:dyDescent="0.35"/>
    <row r="3632" ht="14.25" customHeight="1" x14ac:dyDescent="0.35"/>
    <row r="3633" ht="14.25" customHeight="1" x14ac:dyDescent="0.35"/>
    <row r="3634" ht="14.25" customHeight="1" x14ac:dyDescent="0.35"/>
    <row r="3635" ht="14.25" customHeight="1" x14ac:dyDescent="0.35"/>
    <row r="3636" ht="14.25" customHeight="1" x14ac:dyDescent="0.35"/>
    <row r="3637" ht="14.25" customHeight="1" x14ac:dyDescent="0.35"/>
    <row r="3638" ht="14.25" customHeight="1" x14ac:dyDescent="0.35"/>
    <row r="3639" ht="14.25" customHeight="1" x14ac:dyDescent="0.35"/>
    <row r="3640" ht="14.25" customHeight="1" x14ac:dyDescent="0.35"/>
    <row r="3641" ht="14.25" customHeight="1" x14ac:dyDescent="0.35"/>
    <row r="3642" ht="14.25" customHeight="1" x14ac:dyDescent="0.35"/>
    <row r="3643" ht="14.25" customHeight="1" x14ac:dyDescent="0.35"/>
    <row r="3644" ht="14.25" customHeight="1" x14ac:dyDescent="0.35"/>
    <row r="3645" ht="14.25" customHeight="1" x14ac:dyDescent="0.35"/>
    <row r="3646" ht="14.25" customHeight="1" x14ac:dyDescent="0.35"/>
    <row r="3647" ht="14.25" customHeight="1" x14ac:dyDescent="0.35"/>
    <row r="3648" ht="14.25" customHeight="1" x14ac:dyDescent="0.35"/>
    <row r="3649" ht="14.25" customHeight="1" x14ac:dyDescent="0.35"/>
    <row r="3650" ht="14.25" customHeight="1" x14ac:dyDescent="0.35"/>
    <row r="3651" ht="14.25" customHeight="1" x14ac:dyDescent="0.35"/>
    <row r="3652" ht="14.25" customHeight="1" x14ac:dyDescent="0.35"/>
    <row r="3653" ht="14.25" customHeight="1" x14ac:dyDescent="0.35"/>
    <row r="3654" ht="14.25" customHeight="1" x14ac:dyDescent="0.35"/>
    <row r="3655" ht="14.25" customHeight="1" x14ac:dyDescent="0.35"/>
    <row r="3656" ht="14.25" customHeight="1" x14ac:dyDescent="0.35"/>
    <row r="3657" ht="14.25" customHeight="1" x14ac:dyDescent="0.35"/>
    <row r="3658" ht="14.25" customHeight="1" x14ac:dyDescent="0.35"/>
    <row r="3659" ht="14.25" customHeight="1" x14ac:dyDescent="0.35"/>
    <row r="3660" ht="14.25" customHeight="1" x14ac:dyDescent="0.35"/>
    <row r="3661" ht="14.25" customHeight="1" x14ac:dyDescent="0.35"/>
    <row r="3662" ht="14.25" customHeight="1" x14ac:dyDescent="0.35"/>
    <row r="3663" ht="14.25" customHeight="1" x14ac:dyDescent="0.35"/>
    <row r="3664" ht="14.25" customHeight="1" x14ac:dyDescent="0.35"/>
    <row r="3665" ht="14.25" customHeight="1" x14ac:dyDescent="0.35"/>
    <row r="3666" ht="14.25" customHeight="1" x14ac:dyDescent="0.35"/>
    <row r="3667" ht="14.25" customHeight="1" x14ac:dyDescent="0.35"/>
    <row r="3668" ht="14.25" customHeight="1" x14ac:dyDescent="0.35"/>
    <row r="3669" ht="14.25" customHeight="1" x14ac:dyDescent="0.35"/>
    <row r="3670" ht="14.25" customHeight="1" x14ac:dyDescent="0.35"/>
    <row r="3671" ht="14.25" customHeight="1" x14ac:dyDescent="0.35"/>
    <row r="3672" ht="14.25" customHeight="1" x14ac:dyDescent="0.35"/>
    <row r="3673" ht="14.25" customHeight="1" x14ac:dyDescent="0.35"/>
    <row r="3674" ht="14.25" customHeight="1" x14ac:dyDescent="0.35"/>
    <row r="3675" ht="14.25" customHeight="1" x14ac:dyDescent="0.35"/>
    <row r="3676" ht="14.25" customHeight="1" x14ac:dyDescent="0.35"/>
    <row r="3677" ht="14.25" customHeight="1" x14ac:dyDescent="0.35"/>
    <row r="3678" ht="14.25" customHeight="1" x14ac:dyDescent="0.35"/>
    <row r="3679" ht="14.25" customHeight="1" x14ac:dyDescent="0.35"/>
    <row r="3680" ht="14.25" customHeight="1" x14ac:dyDescent="0.35"/>
    <row r="3681" ht="14.25" customHeight="1" x14ac:dyDescent="0.35"/>
    <row r="3682" ht="14.25" customHeight="1" x14ac:dyDescent="0.35"/>
    <row r="3683" ht="14.25" customHeight="1" x14ac:dyDescent="0.35"/>
    <row r="3684" ht="14.25" customHeight="1" x14ac:dyDescent="0.35"/>
    <row r="3685" ht="14.25" customHeight="1" x14ac:dyDescent="0.35"/>
    <row r="3686" ht="14.25" customHeight="1" x14ac:dyDescent="0.35"/>
    <row r="3687" ht="14.25" customHeight="1" x14ac:dyDescent="0.35"/>
    <row r="3688" ht="14.25" customHeight="1" x14ac:dyDescent="0.35"/>
    <row r="3689" ht="14.25" customHeight="1" x14ac:dyDescent="0.35"/>
    <row r="3690" ht="14.25" customHeight="1" x14ac:dyDescent="0.35"/>
    <row r="3691" ht="14.25" customHeight="1" x14ac:dyDescent="0.35"/>
    <row r="3692" ht="14.25" customHeight="1" x14ac:dyDescent="0.35"/>
  </sheetData>
  <sheetProtection selectLockedCells="1"/>
  <mergeCells count="6167">
    <mergeCell ref="Q1199:W1199"/>
    <mergeCell ref="Q1192:W1192"/>
    <mergeCell ref="Q1193:W1193"/>
    <mergeCell ref="D1114:Y1114"/>
    <mergeCell ref="D1115:Y1115"/>
    <mergeCell ref="D1116:Y1116"/>
    <mergeCell ref="D1194:P1194"/>
    <mergeCell ref="D1195:P1195"/>
    <mergeCell ref="D1196:P1196"/>
    <mergeCell ref="D1197:P1197"/>
    <mergeCell ref="D1198:P1198"/>
    <mergeCell ref="D1199:P1199"/>
    <mergeCell ref="D1200:P1200"/>
    <mergeCell ref="D1201:P1201"/>
    <mergeCell ref="D1202:P1202"/>
    <mergeCell ref="D1203:P1203"/>
    <mergeCell ref="D1146:N1146"/>
    <mergeCell ref="O1146:V1146"/>
    <mergeCell ref="D1155:N1156"/>
    <mergeCell ref="O1155:V1156"/>
    <mergeCell ref="D1157:N1157"/>
    <mergeCell ref="D1166:X1167"/>
    <mergeCell ref="D1168:X1168"/>
    <mergeCell ref="D1183:P1184"/>
    <mergeCell ref="D1185:P1185"/>
    <mergeCell ref="D1186:P1186"/>
    <mergeCell ref="D1187:P1187"/>
    <mergeCell ref="D1188:P1188"/>
    <mergeCell ref="D1189:P1189"/>
    <mergeCell ref="D1190:P1190"/>
    <mergeCell ref="D1191:P1191"/>
    <mergeCell ref="D1192:P1192"/>
    <mergeCell ref="D1193:P1193"/>
    <mergeCell ref="Q1200:W1200"/>
    <mergeCell ref="X1185:AD1185"/>
    <mergeCell ref="D1056:Z1056"/>
    <mergeCell ref="D1057:Z1057"/>
    <mergeCell ref="D1058:Z1058"/>
    <mergeCell ref="D1059:Z1059"/>
    <mergeCell ref="D1060:Z1060"/>
    <mergeCell ref="D1061:Z1061"/>
    <mergeCell ref="D1067:Z1068"/>
    <mergeCell ref="D1069:Z1069"/>
    <mergeCell ref="D1070:Z1070"/>
    <mergeCell ref="D1071:Z1071"/>
    <mergeCell ref="D1079:Y1080"/>
    <mergeCell ref="D1081:Y1081"/>
    <mergeCell ref="D1082:Y1082"/>
    <mergeCell ref="D1083:Y1083"/>
    <mergeCell ref="D1084:Y1084"/>
    <mergeCell ref="D1085:Y1085"/>
    <mergeCell ref="D1086:Y1086"/>
    <mergeCell ref="D1002:AB1002"/>
    <mergeCell ref="D1003:AB1003"/>
    <mergeCell ref="D1009:AN1009"/>
    <mergeCell ref="AO1009:BG1009"/>
    <mergeCell ref="D1010:AN1010"/>
    <mergeCell ref="AO1010:BG1010"/>
    <mergeCell ref="D1011:AN1011"/>
    <mergeCell ref="AO1011:BG1011"/>
    <mergeCell ref="D1042:Z1042"/>
    <mergeCell ref="D1043:Z1043"/>
    <mergeCell ref="D1044:Z1044"/>
    <mergeCell ref="D1045:Z1045"/>
    <mergeCell ref="D1050:Z1051"/>
    <mergeCell ref="D1052:Z1052"/>
    <mergeCell ref="D1053:Z1053"/>
    <mergeCell ref="D1054:Z1054"/>
    <mergeCell ref="D1055:Z1055"/>
    <mergeCell ref="Z1029:AE1029"/>
    <mergeCell ref="AF1029:AM1029"/>
    <mergeCell ref="AN1020:AP1020"/>
    <mergeCell ref="AN1021:AP1021"/>
    <mergeCell ref="AN1022:AP1022"/>
    <mergeCell ref="AN1023:AP1023"/>
    <mergeCell ref="AN1025:AP1025"/>
    <mergeCell ref="AN1026:AP1026"/>
    <mergeCell ref="AN1027:AP1027"/>
    <mergeCell ref="Z1027:AE1027"/>
    <mergeCell ref="Z1028:AE1028"/>
    <mergeCell ref="AA1055:AP1055"/>
    <mergeCell ref="AA1053:AP1053"/>
    <mergeCell ref="AA1054:AP1054"/>
    <mergeCell ref="AF1033:AM1033"/>
    <mergeCell ref="D864:G864"/>
    <mergeCell ref="D865:G865"/>
    <mergeCell ref="D866:G866"/>
    <mergeCell ref="L866:O866"/>
    <mergeCell ref="D871:V872"/>
    <mergeCell ref="D873:V873"/>
    <mergeCell ref="D874:V874"/>
    <mergeCell ref="D875:V875"/>
    <mergeCell ref="D876:V876"/>
    <mergeCell ref="D877:V877"/>
    <mergeCell ref="D878:V878"/>
    <mergeCell ref="D887:T888"/>
    <mergeCell ref="D889:T889"/>
    <mergeCell ref="D890:T890"/>
    <mergeCell ref="D891:T891"/>
    <mergeCell ref="D892:T892"/>
    <mergeCell ref="D893:T893"/>
    <mergeCell ref="D758:U758"/>
    <mergeCell ref="D759:U759"/>
    <mergeCell ref="D760:U760"/>
    <mergeCell ref="D761:U761"/>
    <mergeCell ref="D762:U762"/>
    <mergeCell ref="D763:U763"/>
    <mergeCell ref="D764:U764"/>
    <mergeCell ref="D765:U765"/>
    <mergeCell ref="D766:U766"/>
    <mergeCell ref="D767:U767"/>
    <mergeCell ref="D768:U768"/>
    <mergeCell ref="D769:U769"/>
    <mergeCell ref="D770:U770"/>
    <mergeCell ref="D771:U771"/>
    <mergeCell ref="D772:U772"/>
    <mergeCell ref="D773:U773"/>
    <mergeCell ref="D863:AP863"/>
    <mergeCell ref="V768:Y768"/>
    <mergeCell ref="V769:Y769"/>
    <mergeCell ref="V770:Y770"/>
    <mergeCell ref="V775:Y775"/>
    <mergeCell ref="Z759:AC759"/>
    <mergeCell ref="Z760:AC760"/>
    <mergeCell ref="Z761:AC761"/>
    <mergeCell ref="Z762:AC762"/>
    <mergeCell ref="V763:Y763"/>
    <mergeCell ref="AH779:AK779"/>
    <mergeCell ref="AH780:AK780"/>
    <mergeCell ref="AH781:AK781"/>
    <mergeCell ref="AH782:AK782"/>
    <mergeCell ref="AH783:AK783"/>
    <mergeCell ref="AH775:AK775"/>
    <mergeCell ref="D710:Q710"/>
    <mergeCell ref="D711:Q711"/>
    <mergeCell ref="D712:Q712"/>
    <mergeCell ref="D713:Q713"/>
    <mergeCell ref="D714:Q714"/>
    <mergeCell ref="D715:Q715"/>
    <mergeCell ref="D716:Q716"/>
    <mergeCell ref="D717:Q717"/>
    <mergeCell ref="D718:Q718"/>
    <mergeCell ref="D719:Q719"/>
    <mergeCell ref="D720:Q720"/>
    <mergeCell ref="D721:Q721"/>
    <mergeCell ref="D722:Q722"/>
    <mergeCell ref="D723:Q723"/>
    <mergeCell ref="D724:Q724"/>
    <mergeCell ref="D756:U756"/>
    <mergeCell ref="D757:U757"/>
    <mergeCell ref="R725:U725"/>
    <mergeCell ref="D652:U652"/>
    <mergeCell ref="D653:U653"/>
    <mergeCell ref="D685:Z685"/>
    <mergeCell ref="C686:Z686"/>
    <mergeCell ref="D687:Z687"/>
    <mergeCell ref="D688:Z688"/>
    <mergeCell ref="D693:Z694"/>
    <mergeCell ref="C695:Z695"/>
    <mergeCell ref="C696:Z696"/>
    <mergeCell ref="D704:Q705"/>
    <mergeCell ref="D706:Q706"/>
    <mergeCell ref="D707:Q707"/>
    <mergeCell ref="D708:Q708"/>
    <mergeCell ref="D709:Q709"/>
    <mergeCell ref="D583:AP583"/>
    <mergeCell ref="D584:Q585"/>
    <mergeCell ref="D631:AF632"/>
    <mergeCell ref="C593:K593"/>
    <mergeCell ref="C594:K594"/>
    <mergeCell ref="L594:Q594"/>
    <mergeCell ref="C595:K595"/>
    <mergeCell ref="L595:Q595"/>
    <mergeCell ref="C596:K596"/>
    <mergeCell ref="L596:Q596"/>
    <mergeCell ref="L597:Q597"/>
    <mergeCell ref="C598:K598"/>
    <mergeCell ref="C597:K597"/>
    <mergeCell ref="C599:K599"/>
    <mergeCell ref="C600:K600"/>
    <mergeCell ref="L600:Q600"/>
    <mergeCell ref="D610:G612"/>
    <mergeCell ref="H610:S612"/>
    <mergeCell ref="D613:G613"/>
    <mergeCell ref="D614:G614"/>
    <mergeCell ref="D615:G615"/>
    <mergeCell ref="H613:S613"/>
    <mergeCell ref="H614:S614"/>
    <mergeCell ref="H615:S615"/>
    <mergeCell ref="D620:U620"/>
    <mergeCell ref="D621:G622"/>
    <mergeCell ref="H621:U622"/>
    <mergeCell ref="D623:G623"/>
    <mergeCell ref="D624:G624"/>
    <mergeCell ref="D625:G625"/>
    <mergeCell ref="D626:G626"/>
    <mergeCell ref="D522:T522"/>
    <mergeCell ref="D523:T523"/>
    <mergeCell ref="D524:T524"/>
    <mergeCell ref="D525:T525"/>
    <mergeCell ref="D526:T526"/>
    <mergeCell ref="D532:N534"/>
    <mergeCell ref="D535:N535"/>
    <mergeCell ref="D536:N536"/>
    <mergeCell ref="D537:N537"/>
    <mergeCell ref="D543:R545"/>
    <mergeCell ref="D546:R546"/>
    <mergeCell ref="D547:R547"/>
    <mergeCell ref="D548:R548"/>
    <mergeCell ref="D549:R549"/>
    <mergeCell ref="D550:R550"/>
    <mergeCell ref="L599:Q599"/>
    <mergeCell ref="S547:Y547"/>
    <mergeCell ref="D515:T515"/>
    <mergeCell ref="D516:T516"/>
    <mergeCell ref="D517:T517"/>
    <mergeCell ref="D518:T518"/>
    <mergeCell ref="D519:T519"/>
    <mergeCell ref="D520:T520"/>
    <mergeCell ref="D521:T521"/>
    <mergeCell ref="D478:Q479"/>
    <mergeCell ref="D484:Q484"/>
    <mergeCell ref="D485:J486"/>
    <mergeCell ref="D487:J488"/>
    <mergeCell ref="D493:V494"/>
    <mergeCell ref="D495:V495"/>
    <mergeCell ref="D496:V496"/>
    <mergeCell ref="D497:V497"/>
    <mergeCell ref="D498:V498"/>
    <mergeCell ref="D499:V499"/>
    <mergeCell ref="D500:V500"/>
    <mergeCell ref="D489:Q489"/>
    <mergeCell ref="D501:V501"/>
    <mergeCell ref="K485:Q486"/>
    <mergeCell ref="D433:P433"/>
    <mergeCell ref="D434:P434"/>
    <mergeCell ref="D435:P435"/>
    <mergeCell ref="D436:P436"/>
    <mergeCell ref="D437:P437"/>
    <mergeCell ref="D438:P438"/>
    <mergeCell ref="D439:P439"/>
    <mergeCell ref="D440:P440"/>
    <mergeCell ref="D441:P441"/>
    <mergeCell ref="D442:P442"/>
    <mergeCell ref="D443:P443"/>
    <mergeCell ref="D503:AP504"/>
    <mergeCell ref="D506:T507"/>
    <mergeCell ref="D508:T508"/>
    <mergeCell ref="D509:T509"/>
    <mergeCell ref="D510:T510"/>
    <mergeCell ref="D511:T511"/>
    <mergeCell ref="AJ420:AP420"/>
    <mergeCell ref="D421:O421"/>
    <mergeCell ref="P421:Y421"/>
    <mergeCell ref="Z421:AI421"/>
    <mergeCell ref="AJ421:AP421"/>
    <mergeCell ref="D394:H395"/>
    <mergeCell ref="AJ409:AP409"/>
    <mergeCell ref="AJ406:AP406"/>
    <mergeCell ref="AJ407:AP407"/>
    <mergeCell ref="AJ405:AP405"/>
    <mergeCell ref="AJ418:AP418"/>
    <mergeCell ref="AJ414:AP414"/>
    <mergeCell ref="Z413:AI413"/>
    <mergeCell ref="P407:Y407"/>
    <mergeCell ref="P408:Y408"/>
    <mergeCell ref="P409:Y409"/>
    <mergeCell ref="P410:Y410"/>
    <mergeCell ref="P411:Y411"/>
    <mergeCell ref="Z410:AI410"/>
    <mergeCell ref="W394:AA395"/>
    <mergeCell ref="AF394:AJ395"/>
    <mergeCell ref="P400:Y401"/>
    <mergeCell ref="Z407:AI407"/>
    <mergeCell ref="P406:Y406"/>
    <mergeCell ref="P418:Y418"/>
    <mergeCell ref="Z418:AI418"/>
    <mergeCell ref="P414:Y414"/>
    <mergeCell ref="Z414:AI414"/>
    <mergeCell ref="D412:O412"/>
    <mergeCell ref="D413:O413"/>
    <mergeCell ref="D414:O414"/>
    <mergeCell ref="D415:O415"/>
    <mergeCell ref="D416:O416"/>
    <mergeCell ref="D417:O417"/>
    <mergeCell ref="D418:O418"/>
    <mergeCell ref="D419:O419"/>
    <mergeCell ref="D420:O420"/>
    <mergeCell ref="P420:Y420"/>
    <mergeCell ref="Z420:AI420"/>
    <mergeCell ref="D406:O406"/>
    <mergeCell ref="D407:O407"/>
    <mergeCell ref="D408:O408"/>
    <mergeCell ref="D409:O409"/>
    <mergeCell ref="D410:O410"/>
    <mergeCell ref="D411:O411"/>
    <mergeCell ref="Y453:Z453"/>
    <mergeCell ref="Y454:Z454"/>
    <mergeCell ref="Y455:Z455"/>
    <mergeCell ref="Y456:Z456"/>
    <mergeCell ref="AC449:AD450"/>
    <mergeCell ref="M452:P452"/>
    <mergeCell ref="M453:P453"/>
    <mergeCell ref="M455:P455"/>
    <mergeCell ref="Q455:R455"/>
    <mergeCell ref="Q428:AA428"/>
    <mergeCell ref="Z402:AI402"/>
    <mergeCell ref="Z403:AI403"/>
    <mergeCell ref="Z404:AI404"/>
    <mergeCell ref="D444:P444"/>
    <mergeCell ref="D426:P426"/>
    <mergeCell ref="D450:L450"/>
    <mergeCell ref="D451:L451"/>
    <mergeCell ref="D453:L453"/>
    <mergeCell ref="D452:L452"/>
    <mergeCell ref="D455:L455"/>
    <mergeCell ref="D427:P427"/>
    <mergeCell ref="D428:P428"/>
    <mergeCell ref="D429:P429"/>
    <mergeCell ref="D430:P430"/>
    <mergeCell ref="D431:P431"/>
    <mergeCell ref="D432:P432"/>
    <mergeCell ref="Q1213:W1213"/>
    <mergeCell ref="AA1070:AP1070"/>
    <mergeCell ref="AA1071:AP1071"/>
    <mergeCell ref="AE1191:AP1191"/>
    <mergeCell ref="X1209:AD1209"/>
    <mergeCell ref="AE449:AF450"/>
    <mergeCell ref="AA451:AB451"/>
    <mergeCell ref="AC451:AD451"/>
    <mergeCell ref="AE451:AF451"/>
    <mergeCell ref="AE452:AF452"/>
    <mergeCell ref="AA453:AB453"/>
    <mergeCell ref="AC453:AD453"/>
    <mergeCell ref="AE453:AF453"/>
    <mergeCell ref="AA454:AB454"/>
    <mergeCell ref="AC454:AD454"/>
    <mergeCell ref="AC455:AD455"/>
    <mergeCell ref="AE455:AF455"/>
    <mergeCell ref="AA456:AB456"/>
    <mergeCell ref="AC456:AD456"/>
    <mergeCell ref="AE456:AF456"/>
    <mergeCell ref="S452:T452"/>
    <mergeCell ref="S453:T453"/>
    <mergeCell ref="S454:T454"/>
    <mergeCell ref="S455:T455"/>
    <mergeCell ref="S456:T456"/>
    <mergeCell ref="Y449:Z450"/>
    <mergeCell ref="D461:V462"/>
    <mergeCell ref="D463:V463"/>
    <mergeCell ref="D464:V464"/>
    <mergeCell ref="D465:V465"/>
    <mergeCell ref="D466:V466"/>
    <mergeCell ref="D467:V467"/>
    <mergeCell ref="Q1212:W1212"/>
    <mergeCell ref="BG1158:BM1158"/>
    <mergeCell ref="BU1170:CJ1170"/>
    <mergeCell ref="BU1176:CJ1176"/>
    <mergeCell ref="BR1190:CJ1190"/>
    <mergeCell ref="AG453:AH453"/>
    <mergeCell ref="AG454:AH454"/>
    <mergeCell ref="AE1213:AP1213"/>
    <mergeCell ref="X1211:AD1211"/>
    <mergeCell ref="Z1134:AE1134"/>
    <mergeCell ref="O1144:V1145"/>
    <mergeCell ref="W1144:AD1145"/>
    <mergeCell ref="AE1144:AP1144"/>
    <mergeCell ref="W1146:AD1146"/>
    <mergeCell ref="W1147:AD1147"/>
    <mergeCell ref="AM449:AN450"/>
    <mergeCell ref="AK1224:AP1224"/>
    <mergeCell ref="AJ1172:AP1172"/>
    <mergeCell ref="Y1172:AI1172"/>
    <mergeCell ref="X1199:AD1199"/>
    <mergeCell ref="AJ1176:AP1176"/>
    <mergeCell ref="AE1212:AP1212"/>
    <mergeCell ref="AE1192:AP1192"/>
    <mergeCell ref="W1148:AD1148"/>
    <mergeCell ref="W1149:AD1149"/>
    <mergeCell ref="AE1209:AP1209"/>
    <mergeCell ref="AE1210:AP1210"/>
    <mergeCell ref="AE1199:AP1199"/>
    <mergeCell ref="Q449:R450"/>
    <mergeCell ref="AA1069:AP1069"/>
    <mergeCell ref="Y451:Z451"/>
    <mergeCell ref="Y452:Z452"/>
    <mergeCell ref="Q1211:W1211"/>
    <mergeCell ref="AR1148:BF1148"/>
    <mergeCell ref="AR1131:BM1131"/>
    <mergeCell ref="BU1155:CJ1155"/>
    <mergeCell ref="Z1107:AE1107"/>
    <mergeCell ref="D1087:Y1087"/>
    <mergeCell ref="D1088:Y1088"/>
    <mergeCell ref="D1089:Y1089"/>
    <mergeCell ref="D1090:Y1090"/>
    <mergeCell ref="D1091:Y1091"/>
    <mergeCell ref="D1092:Y1092"/>
    <mergeCell ref="D1093:Y1093"/>
    <mergeCell ref="D1094:Y1094"/>
    <mergeCell ref="D1095:Y1095"/>
    <mergeCell ref="D1096:Y1096"/>
    <mergeCell ref="D1097:Y1097"/>
    <mergeCell ref="D1098:Y1098"/>
    <mergeCell ref="D1099:Y1099"/>
    <mergeCell ref="D1100:X1100"/>
    <mergeCell ref="D1101:Y1101"/>
    <mergeCell ref="D1102:Y1102"/>
    <mergeCell ref="D1103:Y1103"/>
    <mergeCell ref="D1104:Y1104"/>
    <mergeCell ref="D1105:Y1105"/>
    <mergeCell ref="D1106:Y1106"/>
    <mergeCell ref="D1107:Y1107"/>
    <mergeCell ref="D1108:Y1108"/>
    <mergeCell ref="D1109:Y1109"/>
    <mergeCell ref="D1110:Y1110"/>
    <mergeCell ref="D1111:Y1111"/>
    <mergeCell ref="D1112:Y1112"/>
    <mergeCell ref="D1113:Y1113"/>
    <mergeCell ref="EL1371:ER1371"/>
    <mergeCell ref="AE1183:AP1184"/>
    <mergeCell ref="AR1191:BQ1191"/>
    <mergeCell ref="AR1192:BQ1192"/>
    <mergeCell ref="AR1193:BQ1193"/>
    <mergeCell ref="AR1274:BG1274"/>
    <mergeCell ref="BH1274:BP1274"/>
    <mergeCell ref="BQ1274:BX1274"/>
    <mergeCell ref="BY1274:CD1274"/>
    <mergeCell ref="AR1295:BG1295"/>
    <mergeCell ref="BH1295:BP1295"/>
    <mergeCell ref="AG1294:AM1294"/>
    <mergeCell ref="AR1296:BG1296"/>
    <mergeCell ref="AG1295:AM1295"/>
    <mergeCell ref="AN1295:AP1295"/>
    <mergeCell ref="AR1214:CJ1214"/>
    <mergeCell ref="X1200:AD1200"/>
    <mergeCell ref="X1201:AD1201"/>
    <mergeCell ref="CE1298:CJ1298"/>
    <mergeCell ref="CE1276:CJ1276"/>
    <mergeCell ref="AN1296:AP1296"/>
    <mergeCell ref="AN1277:AP1277"/>
    <mergeCell ref="BH1281:BP1281"/>
    <mergeCell ref="AN1294:AP1294"/>
    <mergeCell ref="AN1271:AP1271"/>
    <mergeCell ref="AR1275:BG1275"/>
    <mergeCell ref="CE1274:CJ1274"/>
    <mergeCell ref="AR1294:BG1294"/>
    <mergeCell ref="BH1275:BP1275"/>
    <mergeCell ref="BQ1272:BX1272"/>
    <mergeCell ref="CE1271:CJ1271"/>
    <mergeCell ref="BH1271:BP1271"/>
    <mergeCell ref="CE1275:CJ1275"/>
    <mergeCell ref="BF1243:BZ1243"/>
    <mergeCell ref="BF1244:BZ1244"/>
    <mergeCell ref="BF1255:BZ1255"/>
    <mergeCell ref="AN1272:AP1272"/>
    <mergeCell ref="AN1273:AP1273"/>
    <mergeCell ref="CA1259:CJ1259"/>
    <mergeCell ref="BY1276:CD1276"/>
    <mergeCell ref="BH1270:BP1270"/>
    <mergeCell ref="BQ1270:BX1270"/>
    <mergeCell ref="BY1270:CD1270"/>
    <mergeCell ref="AR1276:BG1276"/>
    <mergeCell ref="AR1271:BG1271"/>
    <mergeCell ref="CA1246:CJ1246"/>
    <mergeCell ref="CA1255:CJ1255"/>
    <mergeCell ref="BF1246:BZ1246"/>
    <mergeCell ref="AN1274:AP1274"/>
    <mergeCell ref="CA1251:CJ1251"/>
    <mergeCell ref="CA1253:CJ1253"/>
    <mergeCell ref="CA1254:CJ1254"/>
    <mergeCell ref="AR1269:BG1270"/>
    <mergeCell ref="BH1269:BX1269"/>
    <mergeCell ref="CA1257:CJ1257"/>
    <mergeCell ref="CA1258:CJ1258"/>
    <mergeCell ref="CE1272:CJ1272"/>
    <mergeCell ref="CA1249:CJ1249"/>
    <mergeCell ref="BF1261:BZ1261"/>
    <mergeCell ref="BQ1271:BX1271"/>
    <mergeCell ref="BY1271:CD1271"/>
    <mergeCell ref="BF1259:BZ1259"/>
    <mergeCell ref="AR1273:BG1273"/>
    <mergeCell ref="BY1273:CD1273"/>
    <mergeCell ref="BF1254:BZ1254"/>
    <mergeCell ref="CA1256:CJ1256"/>
    <mergeCell ref="BF1252:BZ1252"/>
    <mergeCell ref="CE1270:CJ1270"/>
    <mergeCell ref="BQ1273:BX1273"/>
    <mergeCell ref="BU1159:BW1159"/>
    <mergeCell ref="BX1159:CF1159"/>
    <mergeCell ref="BN1160:BT1160"/>
    <mergeCell ref="AR1174:BL1174"/>
    <mergeCell ref="AR1176:BL1176"/>
    <mergeCell ref="AR1172:BL1172"/>
    <mergeCell ref="BU1160:BW1160"/>
    <mergeCell ref="AR1213:BE1213"/>
    <mergeCell ref="BF1213:BS1213"/>
    <mergeCell ref="BT1213:CJ1213"/>
    <mergeCell ref="BR1193:CJ1193"/>
    <mergeCell ref="AR1183:BQ1184"/>
    <mergeCell ref="BM1174:BT1174"/>
    <mergeCell ref="BR1191:CJ1191"/>
    <mergeCell ref="AR1202:BE1202"/>
    <mergeCell ref="BU1174:CJ1174"/>
    <mergeCell ref="AR1175:BL1175"/>
    <mergeCell ref="BM1168:BT1168"/>
    <mergeCell ref="BM1169:BT1169"/>
    <mergeCell ref="BR1188:CJ1188"/>
    <mergeCell ref="AR1194:CJ1194"/>
    <mergeCell ref="CE1273:CJ1273"/>
    <mergeCell ref="BY1272:CD1272"/>
    <mergeCell ref="BF1260:BZ1260"/>
    <mergeCell ref="BF1250:BZ1250"/>
    <mergeCell ref="BM1170:BT1170"/>
    <mergeCell ref="AZ1226:BG1226"/>
    <mergeCell ref="BF1256:BZ1256"/>
    <mergeCell ref="BF1257:BZ1257"/>
    <mergeCell ref="AR1226:AY1226"/>
    <mergeCell ref="AK1226:AP1226"/>
    <mergeCell ref="Z1227:AJ1227"/>
    <mergeCell ref="AK1232:AP1232"/>
    <mergeCell ref="BH1232:BO1232"/>
    <mergeCell ref="BX1226:CJ1226"/>
    <mergeCell ref="AR1227:AY1227"/>
    <mergeCell ref="BX1236:CJ1236"/>
    <mergeCell ref="AR1237:CJ1237"/>
    <mergeCell ref="BR1192:CJ1192"/>
    <mergeCell ref="BN1147:BT1147"/>
    <mergeCell ref="AR1135:CH1135"/>
    <mergeCell ref="BT1133:BY1133"/>
    <mergeCell ref="BU1175:CJ1175"/>
    <mergeCell ref="AR1173:BL1173"/>
    <mergeCell ref="BP1235:BW1235"/>
    <mergeCell ref="AZ1233:BG1233"/>
    <mergeCell ref="AR1235:AY1235"/>
    <mergeCell ref="BF1242:BZ1242"/>
    <mergeCell ref="BX1232:CJ1232"/>
    <mergeCell ref="AR1231:AY1231"/>
    <mergeCell ref="AZ1231:BG1231"/>
    <mergeCell ref="BH1231:BO1231"/>
    <mergeCell ref="AR1234:AY1234"/>
    <mergeCell ref="BX1230:CJ1230"/>
    <mergeCell ref="BX1228:CJ1228"/>
    <mergeCell ref="BX1234:CJ1234"/>
    <mergeCell ref="BX1233:CJ1233"/>
    <mergeCell ref="BX1229:CJ1229"/>
    <mergeCell ref="BR1189:CJ1189"/>
    <mergeCell ref="X1212:AD1212"/>
    <mergeCell ref="BF1251:BZ1251"/>
    <mergeCell ref="BH1224:BO1224"/>
    <mergeCell ref="BP1224:BW1224"/>
    <mergeCell ref="BH1222:BW1223"/>
    <mergeCell ref="Z1230:AJ1230"/>
    <mergeCell ref="AR1228:AY1228"/>
    <mergeCell ref="AZ1228:BG1228"/>
    <mergeCell ref="BX1227:CJ1227"/>
    <mergeCell ref="AK1227:AP1227"/>
    <mergeCell ref="X1213:AD1213"/>
    <mergeCell ref="BX1235:CJ1235"/>
    <mergeCell ref="BF1245:BZ1245"/>
    <mergeCell ref="BH1233:BO1233"/>
    <mergeCell ref="AR1233:AY1233"/>
    <mergeCell ref="AK1233:AP1233"/>
    <mergeCell ref="AK1234:AP1234"/>
    <mergeCell ref="CA1245:CJ1245"/>
    <mergeCell ref="Z1233:AJ1233"/>
    <mergeCell ref="Z1234:AJ1234"/>
    <mergeCell ref="AZ1235:BG1235"/>
    <mergeCell ref="BP1234:BW1234"/>
    <mergeCell ref="BP1233:BW1233"/>
    <mergeCell ref="AZ1234:BG1234"/>
    <mergeCell ref="AK1225:AP1225"/>
    <mergeCell ref="X1210:AD1210"/>
    <mergeCell ref="AE1200:AP1200"/>
    <mergeCell ref="AE1201:AP1201"/>
    <mergeCell ref="AE1202:AP1202"/>
    <mergeCell ref="AE1203:AP1203"/>
    <mergeCell ref="AE1204:AP1204"/>
    <mergeCell ref="AE1205:AP1205"/>
    <mergeCell ref="AE1206:AP1206"/>
    <mergeCell ref="AE1207:AP1207"/>
    <mergeCell ref="Z1228:AJ1228"/>
    <mergeCell ref="AK1231:AP1231"/>
    <mergeCell ref="AK1222:AP1223"/>
    <mergeCell ref="Z1224:AJ1224"/>
    <mergeCell ref="Z1225:AJ1225"/>
    <mergeCell ref="Z1232:AJ1232"/>
    <mergeCell ref="Z1231:AJ1231"/>
    <mergeCell ref="AZ1224:BG1224"/>
    <mergeCell ref="Z1226:AJ1226"/>
    <mergeCell ref="BF1202:BS1202"/>
    <mergeCell ref="BP1228:BW1228"/>
    <mergeCell ref="BF1200:BS1201"/>
    <mergeCell ref="BT1200:CJ1201"/>
    <mergeCell ref="AE1208:AP1208"/>
    <mergeCell ref="X1202:AD1202"/>
    <mergeCell ref="AR1212:BE1212"/>
    <mergeCell ref="BF1212:BS1212"/>
    <mergeCell ref="BT1212:CJ1212"/>
    <mergeCell ref="AR1222:BG1223"/>
    <mergeCell ref="BP1226:BW1226"/>
    <mergeCell ref="BH1225:BO1225"/>
    <mergeCell ref="BX1222:CJ1224"/>
    <mergeCell ref="AR1224:AY1224"/>
    <mergeCell ref="Q1209:W1209"/>
    <mergeCell ref="AE1211:AP1211"/>
    <mergeCell ref="Q1203:W1203"/>
    <mergeCell ref="X1186:AD1186"/>
    <mergeCell ref="Q1196:W1196"/>
    <mergeCell ref="Q1197:W1197"/>
    <mergeCell ref="X1196:AD1196"/>
    <mergeCell ref="X1197:AD1197"/>
    <mergeCell ref="AE1197:AP1197"/>
    <mergeCell ref="AE1198:AP1198"/>
    <mergeCell ref="Q1186:W1186"/>
    <mergeCell ref="X1188:AD1188"/>
    <mergeCell ref="X1189:AD1189"/>
    <mergeCell ref="X1190:AD1190"/>
    <mergeCell ref="X1191:AD1191"/>
    <mergeCell ref="X1192:AD1192"/>
    <mergeCell ref="X1203:AD1203"/>
    <mergeCell ref="Q1202:W1202"/>
    <mergeCell ref="Q1210:W1210"/>
    <mergeCell ref="X1207:AD1207"/>
    <mergeCell ref="X1208:AD1208"/>
    <mergeCell ref="X1204:AD1204"/>
    <mergeCell ref="X1205:AD1205"/>
    <mergeCell ref="X1206:AD1206"/>
    <mergeCell ref="X1193:AD1193"/>
    <mergeCell ref="X1194:AD1194"/>
    <mergeCell ref="X1195:AD1195"/>
    <mergeCell ref="Q1207:W1207"/>
    <mergeCell ref="Q1208:W1208"/>
    <mergeCell ref="Q1201:W1201"/>
    <mergeCell ref="Q1204:W1204"/>
    <mergeCell ref="Q1205:W1205"/>
    <mergeCell ref="Q1206:W1206"/>
    <mergeCell ref="AR1185:BQ1185"/>
    <mergeCell ref="AR1189:BQ1189"/>
    <mergeCell ref="Q1191:W1191"/>
    <mergeCell ref="AR1186:BQ1186"/>
    <mergeCell ref="BR1186:CJ1186"/>
    <mergeCell ref="BM1176:BT1176"/>
    <mergeCell ref="Y1174:AI1174"/>
    <mergeCell ref="AJ1174:AP1174"/>
    <mergeCell ref="Y1175:AI1175"/>
    <mergeCell ref="AJ1175:AP1175"/>
    <mergeCell ref="AE1195:AP1195"/>
    <mergeCell ref="W1155:AD1156"/>
    <mergeCell ref="AE1155:AP1155"/>
    <mergeCell ref="AE1156:AL1156"/>
    <mergeCell ref="Y1166:AP1166"/>
    <mergeCell ref="AM1156:AP1156"/>
    <mergeCell ref="AE1194:AP1194"/>
    <mergeCell ref="X1187:AD1187"/>
    <mergeCell ref="AR1187:BQ1187"/>
    <mergeCell ref="AR1159:BF1159"/>
    <mergeCell ref="BU1172:CJ1172"/>
    <mergeCell ref="BM1173:BT1173"/>
    <mergeCell ref="BU1171:CJ1171"/>
    <mergeCell ref="BN1158:BT1158"/>
    <mergeCell ref="BU1158:BW1158"/>
    <mergeCell ref="BX1158:CF1158"/>
    <mergeCell ref="BU1168:CJ1168"/>
    <mergeCell ref="BG1159:BM1159"/>
    <mergeCell ref="BN1159:BT1159"/>
    <mergeCell ref="AM1158:AP1158"/>
    <mergeCell ref="AM1159:AP1159"/>
    <mergeCell ref="AN1118:AP1118"/>
    <mergeCell ref="AN1123:AP1123"/>
    <mergeCell ref="AF1122:AM1122"/>
    <mergeCell ref="AN1122:AP1122"/>
    <mergeCell ref="AN1116:AP1116"/>
    <mergeCell ref="Z1123:AE1123"/>
    <mergeCell ref="Z1119:AE1119"/>
    <mergeCell ref="Z1117:AE1117"/>
    <mergeCell ref="Y1173:AI1173"/>
    <mergeCell ref="AJ1173:AP1173"/>
    <mergeCell ref="AF1130:AM1130"/>
    <mergeCell ref="BT1131:BY1131"/>
    <mergeCell ref="BG1147:BM1147"/>
    <mergeCell ref="D1117:Y1117"/>
    <mergeCell ref="D1118:Y1118"/>
    <mergeCell ref="D1119:Y1119"/>
    <mergeCell ref="D1120:Y1120"/>
    <mergeCell ref="D1121:Y1121"/>
    <mergeCell ref="D1122:Y1122"/>
    <mergeCell ref="D1128:Y1129"/>
    <mergeCell ref="D1130:Y1130"/>
    <mergeCell ref="D1131:Y1131"/>
    <mergeCell ref="D1132:Y1132"/>
    <mergeCell ref="D1133:Y1133"/>
    <mergeCell ref="D1144:N1145"/>
    <mergeCell ref="BU1173:CJ1173"/>
    <mergeCell ref="BZ1131:CE1131"/>
    <mergeCell ref="CG1146:CJ1146"/>
    <mergeCell ref="BU1146:BW1146"/>
    <mergeCell ref="BG1146:BM1146"/>
    <mergeCell ref="AM1149:AP1149"/>
    <mergeCell ref="AM1150:AP1150"/>
    <mergeCell ref="Z1128:AE1129"/>
    <mergeCell ref="BU1169:CJ1169"/>
    <mergeCell ref="CI1139:CJ1139"/>
    <mergeCell ref="AR1160:BF1160"/>
    <mergeCell ref="W1150:AD1150"/>
    <mergeCell ref="AE1146:AL1146"/>
    <mergeCell ref="AE1147:AL1147"/>
    <mergeCell ref="AE1148:AL1148"/>
    <mergeCell ref="AM1145:AP1145"/>
    <mergeCell ref="CF1130:CJ1130"/>
    <mergeCell ref="BR1185:CJ1185"/>
    <mergeCell ref="CB1111:CJ1111"/>
    <mergeCell ref="AR1112:BM1112"/>
    <mergeCell ref="BN1112:BS1112"/>
    <mergeCell ref="BT1112:CA1112"/>
    <mergeCell ref="AF1131:AM1131"/>
    <mergeCell ref="AF1132:AM1132"/>
    <mergeCell ref="AF1133:AM1133"/>
    <mergeCell ref="AF1134:AM1134"/>
    <mergeCell ref="AN1130:AP1130"/>
    <mergeCell ref="AR1113:BM1113"/>
    <mergeCell ref="BN1113:BS1113"/>
    <mergeCell ref="BT1113:CA1113"/>
    <mergeCell ref="CB1113:CJ1113"/>
    <mergeCell ref="AR1114:BM1114"/>
    <mergeCell ref="BN1114:BS1114"/>
    <mergeCell ref="BT1114:CA1114"/>
    <mergeCell ref="Z1116:AE1116"/>
    <mergeCell ref="AF1116:AM1116"/>
    <mergeCell ref="Z1122:AE1122"/>
    <mergeCell ref="BM1172:BT1172"/>
    <mergeCell ref="BN1149:BT1149"/>
    <mergeCell ref="CB1114:CJ1114"/>
    <mergeCell ref="BX1160:CF1160"/>
    <mergeCell ref="AJ1170:AP1170"/>
    <mergeCell ref="AE1149:AL1149"/>
    <mergeCell ref="AE1150:AL1150"/>
    <mergeCell ref="AM1146:AP1146"/>
    <mergeCell ref="AM1147:AP1147"/>
    <mergeCell ref="AE1145:AL1145"/>
    <mergeCell ref="AR1153:CJ1154"/>
    <mergeCell ref="AR1155:BF1156"/>
    <mergeCell ref="BG1155:BM1156"/>
    <mergeCell ref="BN1155:BT1156"/>
    <mergeCell ref="CG1149:CJ1149"/>
    <mergeCell ref="BX1149:CF1149"/>
    <mergeCell ref="BU1149:BW1149"/>
    <mergeCell ref="Z773:AC773"/>
    <mergeCell ref="Z774:AC774"/>
    <mergeCell ref="Z775:AC775"/>
    <mergeCell ref="Z776:AC776"/>
    <mergeCell ref="Z786:AC786"/>
    <mergeCell ref="CB1121:CJ1121"/>
    <mergeCell ref="AR1122:BM1122"/>
    <mergeCell ref="BN1122:BS1122"/>
    <mergeCell ref="BT1122:CA1122"/>
    <mergeCell ref="CB1122:CJ1122"/>
    <mergeCell ref="BT1103:CA1103"/>
    <mergeCell ref="BN1104:BS1104"/>
    <mergeCell ref="BT1104:CA1104"/>
    <mergeCell ref="CB1104:CJ1104"/>
    <mergeCell ref="BT1100:CA1100"/>
    <mergeCell ref="CB1100:CJ1100"/>
    <mergeCell ref="AR1101:BM1101"/>
    <mergeCell ref="BN1101:BS1101"/>
    <mergeCell ref="BT1101:CA1101"/>
    <mergeCell ref="BN1107:BS1107"/>
    <mergeCell ref="BT1107:CA1107"/>
    <mergeCell ref="CB1107:CJ1107"/>
    <mergeCell ref="CB1103:CJ1103"/>
    <mergeCell ref="AR1104:BM1104"/>
    <mergeCell ref="BN1105:BS1105"/>
    <mergeCell ref="BN1106:BS1106"/>
    <mergeCell ref="BT1106:CA1106"/>
    <mergeCell ref="CB1106:CJ1106"/>
    <mergeCell ref="CB1109:CJ1109"/>
    <mergeCell ref="AD789:AG789"/>
    <mergeCell ref="V777:Y777"/>
    <mergeCell ref="V778:Y778"/>
    <mergeCell ref="V779:Y779"/>
    <mergeCell ref="V780:Y780"/>
    <mergeCell ref="V781:Y781"/>
    <mergeCell ref="V782:Y782"/>
    <mergeCell ref="V783:Y783"/>
    <mergeCell ref="V784:Y784"/>
    <mergeCell ref="Z784:AC784"/>
    <mergeCell ref="Z787:AC787"/>
    <mergeCell ref="Z788:AC788"/>
    <mergeCell ref="Z789:AC789"/>
    <mergeCell ref="AD782:AG782"/>
    <mergeCell ref="Z780:AC780"/>
    <mergeCell ref="Z781:AC781"/>
    <mergeCell ref="Z785:AC785"/>
    <mergeCell ref="V789:Y789"/>
    <mergeCell ref="Z782:AC782"/>
    <mergeCell ref="AH778:AK778"/>
    <mergeCell ref="AH785:AK785"/>
    <mergeCell ref="AD773:AG773"/>
    <mergeCell ref="Z777:AC777"/>
    <mergeCell ref="Z778:AC778"/>
    <mergeCell ref="AD768:AG768"/>
    <mergeCell ref="Z779:AC779"/>
    <mergeCell ref="AD777:AG777"/>
    <mergeCell ref="Z763:AC763"/>
    <mergeCell ref="Z764:AC764"/>
    <mergeCell ref="Z765:AC765"/>
    <mergeCell ref="Z766:AC766"/>
    <mergeCell ref="Z767:AC767"/>
    <mergeCell ref="Z768:AC768"/>
    <mergeCell ref="Z769:AC769"/>
    <mergeCell ref="Z770:AC770"/>
    <mergeCell ref="Z771:AC771"/>
    <mergeCell ref="Z772:AC772"/>
    <mergeCell ref="AD731:AF731"/>
    <mergeCell ref="AD732:AF732"/>
    <mergeCell ref="Z755:AC755"/>
    <mergeCell ref="AD754:AP754"/>
    <mergeCell ref="AD755:AG755"/>
    <mergeCell ref="AH755:AK755"/>
    <mergeCell ref="AL755:AO755"/>
    <mergeCell ref="V757:Y757"/>
    <mergeCell ref="V758:Y758"/>
    <mergeCell ref="AH767:AK767"/>
    <mergeCell ref="AD763:AG763"/>
    <mergeCell ref="AD764:AG764"/>
    <mergeCell ref="AH759:AK759"/>
    <mergeCell ref="AH760:AK760"/>
    <mergeCell ref="AH764:AK764"/>
    <mergeCell ref="AH765:AK765"/>
    <mergeCell ref="AH766:AK766"/>
    <mergeCell ref="V759:Y759"/>
    <mergeCell ref="V760:Y760"/>
    <mergeCell ref="AD766:AG766"/>
    <mergeCell ref="AD767:AG767"/>
    <mergeCell ref="AH756:AK756"/>
    <mergeCell ref="AH757:AK757"/>
    <mergeCell ref="V756:Y756"/>
    <mergeCell ref="V754:AC754"/>
    <mergeCell ref="V755:Y755"/>
    <mergeCell ref="Z756:AC756"/>
    <mergeCell ref="Z757:AC757"/>
    <mergeCell ref="Z758:AC758"/>
    <mergeCell ref="AR722:BG722"/>
    <mergeCell ref="BH722:BK722"/>
    <mergeCell ref="AR716:BG716"/>
    <mergeCell ref="V732:Y732"/>
    <mergeCell ref="AD756:AG756"/>
    <mergeCell ref="AR629:CJ630"/>
    <mergeCell ref="AK634:AN634"/>
    <mergeCell ref="AO634:AP634"/>
    <mergeCell ref="BB653:BH653"/>
    <mergeCell ref="BW712:BY712"/>
    <mergeCell ref="BZ712:CB712"/>
    <mergeCell ref="CC712:CF712"/>
    <mergeCell ref="CG712:CJ712"/>
    <mergeCell ref="AR756:BK756"/>
    <mergeCell ref="CC725:CF725"/>
    <mergeCell ref="AR724:BG724"/>
    <mergeCell ref="CC726:CF726"/>
    <mergeCell ref="BX756:CA756"/>
    <mergeCell ref="CB756:CE756"/>
    <mergeCell ref="CF756:CJ756"/>
    <mergeCell ref="BH731:BK731"/>
    <mergeCell ref="Z712:AC712"/>
    <mergeCell ref="AD712:AF712"/>
    <mergeCell ref="AG712:AI712"/>
    <mergeCell ref="AJ712:AL712"/>
    <mergeCell ref="AM712:AP712"/>
    <mergeCell ref="AG635:AJ635"/>
    <mergeCell ref="AO635:AP635"/>
    <mergeCell ref="Z731:AC731"/>
    <mergeCell ref="Z732:AC732"/>
    <mergeCell ref="AD729:AF729"/>
    <mergeCell ref="AD730:AF730"/>
    <mergeCell ref="AU523:AZ523"/>
    <mergeCell ref="AU524:AZ524"/>
    <mergeCell ref="AG455:AH455"/>
    <mergeCell ref="AG456:AH456"/>
    <mergeCell ref="AQ517:AT517"/>
    <mergeCell ref="AR601:BQ601"/>
    <mergeCell ref="AM718:AP718"/>
    <mergeCell ref="AR712:BG712"/>
    <mergeCell ref="BH712:BK712"/>
    <mergeCell ref="BL712:BO712"/>
    <mergeCell ref="BP712:BS712"/>
    <mergeCell ref="AE465:AL465"/>
    <mergeCell ref="AM465:AP465"/>
    <mergeCell ref="AE466:AL466"/>
    <mergeCell ref="AM466:AP466"/>
    <mergeCell ref="W465:AD465"/>
    <mergeCell ref="W466:AD466"/>
    <mergeCell ref="AE467:AL467"/>
    <mergeCell ref="AM487:AP488"/>
    <mergeCell ref="Y674:AC674"/>
    <mergeCell ref="AD674:AH674"/>
    <mergeCell ref="AE667:AH667"/>
    <mergeCell ref="AL610:AP612"/>
    <mergeCell ref="AR623:BO623"/>
    <mergeCell ref="AR624:BO624"/>
    <mergeCell ref="V650:AB650"/>
    <mergeCell ref="V651:AB651"/>
    <mergeCell ref="BG610:BK612"/>
    <mergeCell ref="BL610:BP612"/>
    <mergeCell ref="BP648:CJ649"/>
    <mergeCell ref="BP653:CJ653"/>
    <mergeCell ref="BQ615:BU615"/>
    <mergeCell ref="BV615:BZ615"/>
    <mergeCell ref="T614:AB614"/>
    <mergeCell ref="T615:AB615"/>
    <mergeCell ref="AL613:AP613"/>
    <mergeCell ref="V626:AD626"/>
    <mergeCell ref="BB651:BH651"/>
    <mergeCell ref="BI651:BO651"/>
    <mergeCell ref="AM624:AP624"/>
    <mergeCell ref="AL614:AP614"/>
    <mergeCell ref="AL615:AP615"/>
    <mergeCell ref="BB650:BH650"/>
    <mergeCell ref="BI650:BO650"/>
    <mergeCell ref="AK633:AN633"/>
    <mergeCell ref="AO633:AP633"/>
    <mergeCell ref="AR622:BO622"/>
    <mergeCell ref="V653:AB653"/>
    <mergeCell ref="AO636:AP636"/>
    <mergeCell ref="AC652:AP652"/>
    <mergeCell ref="AR625:BO625"/>
    <mergeCell ref="AC613:AK613"/>
    <mergeCell ref="AW613:BA613"/>
    <mergeCell ref="BQ613:BU613"/>
    <mergeCell ref="CA615:CE615"/>
    <mergeCell ref="D650:U650"/>
    <mergeCell ref="D651:U651"/>
    <mergeCell ref="F254:N254"/>
    <mergeCell ref="O254:W254"/>
    <mergeCell ref="D258:E258"/>
    <mergeCell ref="F257:N257"/>
    <mergeCell ref="O257:W257"/>
    <mergeCell ref="X257:AF257"/>
    <mergeCell ref="AG257:AK257"/>
    <mergeCell ref="AL257:AO257"/>
    <mergeCell ref="D255:E255"/>
    <mergeCell ref="D257:E257"/>
    <mergeCell ref="BE258:BV258"/>
    <mergeCell ref="BP297:CJ297"/>
    <mergeCell ref="AR298:BA298"/>
    <mergeCell ref="BB298:BO298"/>
    <mergeCell ref="BP298:CJ298"/>
    <mergeCell ref="AR299:BA299"/>
    <mergeCell ref="AR292:BO292"/>
    <mergeCell ref="BH284:BO285"/>
    <mergeCell ref="BP284:BW285"/>
    <mergeCell ref="BI273:BQ274"/>
    <mergeCell ref="AR297:BA297"/>
    <mergeCell ref="BB297:BO297"/>
    <mergeCell ref="BW257:CI257"/>
    <mergeCell ref="AS255:BD255"/>
    <mergeCell ref="AL254:AO254"/>
    <mergeCell ref="BE255:BV255"/>
    <mergeCell ref="AR296:BA296"/>
    <mergeCell ref="Y1171:AI1171"/>
    <mergeCell ref="AJ1171:AP1171"/>
    <mergeCell ref="Y1167:AI1167"/>
    <mergeCell ref="AO449:AP450"/>
    <mergeCell ref="AO456:AP456"/>
    <mergeCell ref="AO451:AP451"/>
    <mergeCell ref="AO452:AP452"/>
    <mergeCell ref="AO453:AP453"/>
    <mergeCell ref="AO454:AP454"/>
    <mergeCell ref="AO455:AP455"/>
    <mergeCell ref="T613:AB613"/>
    <mergeCell ref="AF1082:AM1082"/>
    <mergeCell ref="AF1123:AM1123"/>
    <mergeCell ref="AA510:AF510"/>
    <mergeCell ref="AN595:AP595"/>
    <mergeCell ref="AN596:AP596"/>
    <mergeCell ref="AN597:AP597"/>
    <mergeCell ref="AI451:AJ451"/>
    <mergeCell ref="AI452:AJ452"/>
    <mergeCell ref="AI453:AJ453"/>
    <mergeCell ref="U515:Z515"/>
    <mergeCell ref="AM511:AP511"/>
    <mergeCell ref="AE454:AF454"/>
    <mergeCell ref="AA455:AB455"/>
    <mergeCell ref="AI449:AJ450"/>
    <mergeCell ref="AK449:AL450"/>
    <mergeCell ref="Z1132:AE1132"/>
    <mergeCell ref="Z1133:AE1133"/>
    <mergeCell ref="AN1131:AP1131"/>
    <mergeCell ref="BB295:BO295"/>
    <mergeCell ref="BB304:BO304"/>
    <mergeCell ref="BB305:BO305"/>
    <mergeCell ref="BP305:CJ305"/>
    <mergeCell ref="AR295:BA295"/>
    <mergeCell ref="X281:AF281"/>
    <mergeCell ref="BP292:CJ294"/>
    <mergeCell ref="F276:N276"/>
    <mergeCell ref="O276:W276"/>
    <mergeCell ref="O286:W286"/>
    <mergeCell ref="X286:AF286"/>
    <mergeCell ref="O278:W278"/>
    <mergeCell ref="X278:AF278"/>
    <mergeCell ref="AG278:AK278"/>
    <mergeCell ref="BE262:BV262"/>
    <mergeCell ref="BW262:CI262"/>
    <mergeCell ref="AL277:AO277"/>
    <mergeCell ref="AG269:AK269"/>
    <mergeCell ref="AA515:AF515"/>
    <mergeCell ref="AR309:BA309"/>
    <mergeCell ref="BB309:BO309"/>
    <mergeCell ref="BP309:CJ309"/>
    <mergeCell ref="AR310:BA310"/>
    <mergeCell ref="BP310:CJ310"/>
    <mergeCell ref="BP319:CJ319"/>
    <mergeCell ref="AM519:AP519"/>
    <mergeCell ref="AM520:AP520"/>
    <mergeCell ref="AM521:AP521"/>
    <mergeCell ref="AA522:AF522"/>
    <mergeCell ref="AJ415:AP415"/>
    <mergeCell ref="AE338:AP339"/>
    <mergeCell ref="AE340:AP340"/>
    <mergeCell ref="AE341:AP341"/>
    <mergeCell ref="AK372:AM374"/>
    <mergeCell ref="D355:AD355"/>
    <mergeCell ref="D356:AD356"/>
    <mergeCell ref="Z411:AI411"/>
    <mergeCell ref="Z412:AI412"/>
    <mergeCell ref="W468:AD468"/>
    <mergeCell ref="AA509:AF509"/>
    <mergeCell ref="W449:X450"/>
    <mergeCell ref="D470:V470"/>
    <mergeCell ref="D471:V471"/>
    <mergeCell ref="D476:Q477"/>
    <mergeCell ref="D393:H393"/>
    <mergeCell ref="D402:O402"/>
    <mergeCell ref="D401:O401"/>
    <mergeCell ref="D403:O403"/>
    <mergeCell ref="D404:O404"/>
    <mergeCell ref="D405:O405"/>
    <mergeCell ref="BP322:CJ322"/>
    <mergeCell ref="AR323:BA323"/>
    <mergeCell ref="BB323:BO323"/>
    <mergeCell ref="BP323:CJ323"/>
    <mergeCell ref="AE626:AL626"/>
    <mergeCell ref="AM626:AP626"/>
    <mergeCell ref="AG638:AJ638"/>
    <mergeCell ref="AK638:AN638"/>
    <mergeCell ref="AO638:AP638"/>
    <mergeCell ref="Z1130:AE1130"/>
    <mergeCell ref="Z1131:AE1131"/>
    <mergeCell ref="AG449:AH450"/>
    <mergeCell ref="AK453:AL453"/>
    <mergeCell ref="AA452:AB452"/>
    <mergeCell ref="AC452:AD452"/>
    <mergeCell ref="CG705:CJ705"/>
    <mergeCell ref="AM716:AP716"/>
    <mergeCell ref="AC653:AP653"/>
    <mergeCell ref="BH713:BK713"/>
    <mergeCell ref="BL713:BO713"/>
    <mergeCell ref="BP713:BS713"/>
    <mergeCell ref="BT713:BV713"/>
    <mergeCell ref="BW713:BY713"/>
    <mergeCell ref="BZ713:CB713"/>
    <mergeCell ref="BT712:BV712"/>
    <mergeCell ref="AO632:AP632"/>
    <mergeCell ref="Z1093:AE1093"/>
    <mergeCell ref="AF1095:AM1095"/>
    <mergeCell ref="Z1095:AE1095"/>
    <mergeCell ref="AF1088:AM1088"/>
    <mergeCell ref="AN1088:AP1088"/>
    <mergeCell ref="AN1113:AP1113"/>
    <mergeCell ref="M449:P450"/>
    <mergeCell ref="D357:AD357"/>
    <mergeCell ref="AE355:AP355"/>
    <mergeCell ref="AE356:AP356"/>
    <mergeCell ref="AR1190:BQ1190"/>
    <mergeCell ref="Y1176:AI1176"/>
    <mergeCell ref="AG637:AJ637"/>
    <mergeCell ref="AG634:AJ634"/>
    <mergeCell ref="R732:U732"/>
    <mergeCell ref="Z706:AC706"/>
    <mergeCell ref="Q1184:W1184"/>
    <mergeCell ref="X1184:AD1184"/>
    <mergeCell ref="Q1183:AD1183"/>
    <mergeCell ref="Y1170:AI1170"/>
    <mergeCell ref="AJ1168:AP1168"/>
    <mergeCell ref="AJ1169:AP1169"/>
    <mergeCell ref="AG520:AL520"/>
    <mergeCell ref="AA519:AF519"/>
    <mergeCell ref="Z1088:AE1088"/>
    <mergeCell ref="Q1185:W1185"/>
    <mergeCell ref="M456:P456"/>
    <mergeCell ref="AF487:AL488"/>
    <mergeCell ref="AG521:AL521"/>
    <mergeCell ref="AM524:AP524"/>
    <mergeCell ref="AN1132:AP1132"/>
    <mergeCell ref="AG636:AJ636"/>
    <mergeCell ref="V621:AD622"/>
    <mergeCell ref="AN1129:AP1129"/>
    <mergeCell ref="AF1083:AM1083"/>
    <mergeCell ref="AN1083:AP1083"/>
    <mergeCell ref="AF1113:AM1113"/>
    <mergeCell ref="AG519:AL519"/>
    <mergeCell ref="Q1194:W1194"/>
    <mergeCell ref="AE1196:AP1196"/>
    <mergeCell ref="Q1188:W1188"/>
    <mergeCell ref="Q1189:W1189"/>
    <mergeCell ref="Q1190:W1190"/>
    <mergeCell ref="W1157:AD1157"/>
    <mergeCell ref="W1158:AD1158"/>
    <mergeCell ref="W1159:AD1159"/>
    <mergeCell ref="W1160:AD1160"/>
    <mergeCell ref="W1161:AD1161"/>
    <mergeCell ref="AE1157:AL1157"/>
    <mergeCell ref="AE1158:AL1158"/>
    <mergeCell ref="AE1159:AL1159"/>
    <mergeCell ref="AE1160:AL1160"/>
    <mergeCell ref="AE1161:AL1161"/>
    <mergeCell ref="AM1157:AP1157"/>
    <mergeCell ref="X1198:AD1198"/>
    <mergeCell ref="Q1187:W1187"/>
    <mergeCell ref="Q1198:W1198"/>
    <mergeCell ref="AE1185:AP1185"/>
    <mergeCell ref="AE1186:AP1186"/>
    <mergeCell ref="AE1187:AP1187"/>
    <mergeCell ref="AE1188:AP1188"/>
    <mergeCell ref="AE1189:AP1189"/>
    <mergeCell ref="AE1190:AP1190"/>
    <mergeCell ref="Q1195:W1195"/>
    <mergeCell ref="AE1193:AP1193"/>
    <mergeCell ref="AM1160:AP1160"/>
    <mergeCell ref="AM1161:AP1161"/>
    <mergeCell ref="AJ1167:AP1167"/>
    <mergeCell ref="Y1168:AI1168"/>
    <mergeCell ref="Y1169:AI1169"/>
    <mergeCell ref="Z1114:AE1114"/>
    <mergeCell ref="AF1114:AM1114"/>
    <mergeCell ref="AN1114:AP1114"/>
    <mergeCell ref="AF1111:AM1111"/>
    <mergeCell ref="AN1106:AP1106"/>
    <mergeCell ref="Z1110:AE1110"/>
    <mergeCell ref="AF1110:AM1110"/>
    <mergeCell ref="AF1102:AM1102"/>
    <mergeCell ref="AF1105:AM1105"/>
    <mergeCell ref="AN1105:AP1105"/>
    <mergeCell ref="Z1099:AE1099"/>
    <mergeCell ref="Z1108:AE1108"/>
    <mergeCell ref="AF1108:AM1108"/>
    <mergeCell ref="AN1107:AP1107"/>
    <mergeCell ref="AN1108:AP1108"/>
    <mergeCell ref="Z1106:AE1106"/>
    <mergeCell ref="AF1106:AM1106"/>
    <mergeCell ref="Z1112:AE1112"/>
    <mergeCell ref="AF1112:AM1112"/>
    <mergeCell ref="AN1112:AP1112"/>
    <mergeCell ref="Z1103:AE1103"/>
    <mergeCell ref="AF1103:AM1103"/>
    <mergeCell ref="AN1103:AP1103"/>
    <mergeCell ref="AF1081:AM1081"/>
    <mergeCell ref="Z1113:AE1113"/>
    <mergeCell ref="Z1087:AE1087"/>
    <mergeCell ref="AF1087:AM1087"/>
    <mergeCell ref="AN1087:AP1087"/>
    <mergeCell ref="Z1105:AE1105"/>
    <mergeCell ref="Z1104:AE1104"/>
    <mergeCell ref="AF1104:AM1104"/>
    <mergeCell ref="AN1104:AP1104"/>
    <mergeCell ref="AF1089:AM1089"/>
    <mergeCell ref="AN1089:AP1089"/>
    <mergeCell ref="Z1090:AE1090"/>
    <mergeCell ref="AF1117:AM1117"/>
    <mergeCell ref="AN1121:AP1121"/>
    <mergeCell ref="AF1119:AM1119"/>
    <mergeCell ref="AN1119:AP1119"/>
    <mergeCell ref="Z1120:AE1120"/>
    <mergeCell ref="AF1120:AM1120"/>
    <mergeCell ref="AN1120:AP1120"/>
    <mergeCell ref="Z1121:AE1121"/>
    <mergeCell ref="Z1083:AE1083"/>
    <mergeCell ref="Z1097:AE1097"/>
    <mergeCell ref="AF1097:AM1097"/>
    <mergeCell ref="Z1094:AE1094"/>
    <mergeCell ref="AF1094:AM1094"/>
    <mergeCell ref="AN1100:AP1100"/>
    <mergeCell ref="Z1098:AE1098"/>
    <mergeCell ref="AF1098:AM1098"/>
    <mergeCell ref="AN1098:AP1098"/>
    <mergeCell ref="AF1086:AM1086"/>
    <mergeCell ref="AN1086:AP1086"/>
    <mergeCell ref="Z1111:AE1111"/>
    <mergeCell ref="AA912:AP913"/>
    <mergeCell ref="AL865:AO865"/>
    <mergeCell ref="AA926:AP926"/>
    <mergeCell ref="AA927:AP927"/>
    <mergeCell ref="AC994:AP994"/>
    <mergeCell ref="AC1001:AP1001"/>
    <mergeCell ref="AA925:AP925"/>
    <mergeCell ref="D894:T894"/>
    <mergeCell ref="D912:Z913"/>
    <mergeCell ref="D914:Z914"/>
    <mergeCell ref="D915:Z915"/>
    <mergeCell ref="D916:Z916"/>
    <mergeCell ref="D917:Z917"/>
    <mergeCell ref="W876:AB876"/>
    <mergeCell ref="AK904:AO904"/>
    <mergeCell ref="W903:AC903"/>
    <mergeCell ref="W904:AC904"/>
    <mergeCell ref="W905:AC905"/>
    <mergeCell ref="AA917:AP917"/>
    <mergeCell ref="H865:K865"/>
    <mergeCell ref="U887:AH887"/>
    <mergeCell ref="H866:K866"/>
    <mergeCell ref="AC995:AP995"/>
    <mergeCell ref="AC1000:AP1000"/>
    <mergeCell ref="AA916:AP916"/>
    <mergeCell ref="AN1090:AP1090"/>
    <mergeCell ref="Z1084:AE1084"/>
    <mergeCell ref="AF1084:AM1084"/>
    <mergeCell ref="AN1084:AP1084"/>
    <mergeCell ref="AD904:AJ904"/>
    <mergeCell ref="AF1022:AM1022"/>
    <mergeCell ref="AF1023:AM1023"/>
    <mergeCell ref="AB891:AH891"/>
    <mergeCell ref="AB892:AH892"/>
    <mergeCell ref="AB893:AH893"/>
    <mergeCell ref="AB888:AH888"/>
    <mergeCell ref="AI887:AP888"/>
    <mergeCell ref="Z1079:AM1079"/>
    <mergeCell ref="AI873:AN873"/>
    <mergeCell ref="T864:AB864"/>
    <mergeCell ref="AC864:AK864"/>
    <mergeCell ref="W875:AB875"/>
    <mergeCell ref="AC875:AH875"/>
    <mergeCell ref="AC879:AH879"/>
    <mergeCell ref="AI879:AN879"/>
    <mergeCell ref="AO879:AP879"/>
    <mergeCell ref="W877:AB877"/>
    <mergeCell ref="AC873:AH873"/>
    <mergeCell ref="AC989:AP989"/>
    <mergeCell ref="Z1080:AE1080"/>
    <mergeCell ref="AI875:AN875"/>
    <mergeCell ref="AO873:AP873"/>
    <mergeCell ref="AO874:AP874"/>
    <mergeCell ref="AF1026:AM1026"/>
    <mergeCell ref="AF1025:AM1025"/>
    <mergeCell ref="AA915:AP915"/>
    <mergeCell ref="AR910:CJ911"/>
    <mergeCell ref="CE905:CJ905"/>
    <mergeCell ref="BY906:CD906"/>
    <mergeCell ref="Z1085:AE1085"/>
    <mergeCell ref="AF1085:AM1085"/>
    <mergeCell ref="AN1085:AP1085"/>
    <mergeCell ref="Z1018:AP1018"/>
    <mergeCell ref="Z1019:AE1019"/>
    <mergeCell ref="AF1019:AM1019"/>
    <mergeCell ref="AN1019:AP1019"/>
    <mergeCell ref="AA1067:AP1068"/>
    <mergeCell ref="AN1034:AP1034"/>
    <mergeCell ref="AN1028:AP1028"/>
    <mergeCell ref="AC997:AP997"/>
    <mergeCell ref="AC998:AP998"/>
    <mergeCell ref="AR914:BJ915"/>
    <mergeCell ref="BK914:BR915"/>
    <mergeCell ref="BS914:BZ915"/>
    <mergeCell ref="W906:AC906"/>
    <mergeCell ref="D981:AB982"/>
    <mergeCell ref="D983:AB983"/>
    <mergeCell ref="D984:AB984"/>
    <mergeCell ref="D985:AB985"/>
    <mergeCell ref="D986:AB986"/>
    <mergeCell ref="D987:AB987"/>
    <mergeCell ref="D988:AB988"/>
    <mergeCell ref="D989:AB989"/>
    <mergeCell ref="D990:AB990"/>
    <mergeCell ref="D991:AB991"/>
    <mergeCell ref="D992:AB992"/>
    <mergeCell ref="D993:AB993"/>
    <mergeCell ref="D994:AB994"/>
    <mergeCell ref="AD906:AJ906"/>
    <mergeCell ref="AK906:AO906"/>
    <mergeCell ref="T866:W866"/>
    <mergeCell ref="AR902:BJ902"/>
    <mergeCell ref="BL790:BO790"/>
    <mergeCell ref="BP790:BS790"/>
    <mergeCell ref="BK902:BQ902"/>
    <mergeCell ref="BP791:BS791"/>
    <mergeCell ref="BS877:CA878"/>
    <mergeCell ref="AR882:CJ883"/>
    <mergeCell ref="BS844:CC844"/>
    <mergeCell ref="W899:AJ899"/>
    <mergeCell ref="W878:AB878"/>
    <mergeCell ref="AC876:AH876"/>
    <mergeCell ref="AI891:AP891"/>
    <mergeCell ref="AI892:AP892"/>
    <mergeCell ref="AI893:AP893"/>
    <mergeCell ref="AK903:AO903"/>
    <mergeCell ref="W871:AH871"/>
    <mergeCell ref="CE906:CJ906"/>
    <mergeCell ref="AL864:AP864"/>
    <mergeCell ref="U889:AA889"/>
    <mergeCell ref="U890:AA890"/>
    <mergeCell ref="U891:AA891"/>
    <mergeCell ref="AH791:AK791"/>
    <mergeCell ref="AO877:AP877"/>
    <mergeCell ref="AO878:AP878"/>
    <mergeCell ref="AC877:AH877"/>
    <mergeCell ref="AC878:AH878"/>
    <mergeCell ref="Z791:AC791"/>
    <mergeCell ref="AR758:BK758"/>
    <mergeCell ref="BL758:BO758"/>
    <mergeCell ref="BP758:BS758"/>
    <mergeCell ref="BT758:BW758"/>
    <mergeCell ref="BX758:CA758"/>
    <mergeCell ref="CB758:CE758"/>
    <mergeCell ref="CB788:CE788"/>
    <mergeCell ref="CF788:CJ788"/>
    <mergeCell ref="AD788:AG788"/>
    <mergeCell ref="AR788:BK788"/>
    <mergeCell ref="BL787:BO787"/>
    <mergeCell ref="BP787:BS787"/>
    <mergeCell ref="AI874:AN874"/>
    <mergeCell ref="BX783:CA783"/>
    <mergeCell ref="CB783:CE783"/>
    <mergeCell ref="CF783:CJ783"/>
    <mergeCell ref="AR814:CJ814"/>
    <mergeCell ref="AH758:AK758"/>
    <mergeCell ref="AR787:BK787"/>
    <mergeCell ref="AD786:AG786"/>
    <mergeCell ref="AD787:AG787"/>
    <mergeCell ref="AR790:BK790"/>
    <mergeCell ref="AR791:BK791"/>
    <mergeCell ref="AR784:BK784"/>
    <mergeCell ref="AR785:BK785"/>
    <mergeCell ref="AR779:BK779"/>
    <mergeCell ref="AD791:AG791"/>
    <mergeCell ref="AC866:AF866"/>
    <mergeCell ref="AL866:AO866"/>
    <mergeCell ref="AH776:AK776"/>
    <mergeCell ref="AH777:AK777"/>
    <mergeCell ref="AH784:AK784"/>
    <mergeCell ref="AR861:CJ862"/>
    <mergeCell ref="AR869:CJ870"/>
    <mergeCell ref="AH772:AK772"/>
    <mergeCell ref="AH773:AK773"/>
    <mergeCell ref="Z783:AC783"/>
    <mergeCell ref="AE624:AL624"/>
    <mergeCell ref="BZ631:CJ632"/>
    <mergeCell ref="AR631:BY632"/>
    <mergeCell ref="AG639:AJ640"/>
    <mergeCell ref="AR615:AV615"/>
    <mergeCell ref="AO637:AP637"/>
    <mergeCell ref="AG631:AP631"/>
    <mergeCell ref="AG632:AJ632"/>
    <mergeCell ref="AK632:AN632"/>
    <mergeCell ref="V648:AB649"/>
    <mergeCell ref="AC648:AP649"/>
    <mergeCell ref="BP624:CB624"/>
    <mergeCell ref="BL789:BO789"/>
    <mergeCell ref="V785:Y785"/>
    <mergeCell ref="V786:Y786"/>
    <mergeCell ref="V787:Y787"/>
    <mergeCell ref="V788:Y788"/>
    <mergeCell ref="V771:Y771"/>
    <mergeCell ref="V772:Y772"/>
    <mergeCell ref="V776:Y776"/>
    <mergeCell ref="V773:Y773"/>
    <mergeCell ref="V774:Y774"/>
    <mergeCell ref="BH705:BK705"/>
    <mergeCell ref="V624:AD624"/>
    <mergeCell ref="V625:AD625"/>
    <mergeCell ref="BL705:BO705"/>
    <mergeCell ref="BP705:BS705"/>
    <mergeCell ref="BX773:CA773"/>
    <mergeCell ref="CB773:CE773"/>
    <mergeCell ref="BL782:BO782"/>
    <mergeCell ref="BP782:BS782"/>
    <mergeCell ref="BL783:BO783"/>
    <mergeCell ref="V731:Y731"/>
    <mergeCell ref="EI661:EL661"/>
    <mergeCell ref="V623:AD623"/>
    <mergeCell ref="AE623:AL623"/>
    <mergeCell ref="AM623:AP623"/>
    <mergeCell ref="AE625:AL625"/>
    <mergeCell ref="AM625:AP625"/>
    <mergeCell ref="AK639:AN640"/>
    <mergeCell ref="AO639:AP640"/>
    <mergeCell ref="W873:AB873"/>
    <mergeCell ref="W874:AB874"/>
    <mergeCell ref="AC874:AH874"/>
    <mergeCell ref="V790:Y790"/>
    <mergeCell ref="V791:Y791"/>
    <mergeCell ref="ED796:EE796"/>
    <mergeCell ref="CF789:CJ789"/>
    <mergeCell ref="BT790:BW790"/>
    <mergeCell ref="BX790:CA790"/>
    <mergeCell ref="CB790:CE790"/>
    <mergeCell ref="CF790:CJ790"/>
    <mergeCell ref="BT791:BW791"/>
    <mergeCell ref="BX791:CA791"/>
    <mergeCell ref="CB791:CE791"/>
    <mergeCell ref="CF791:CJ791"/>
    <mergeCell ref="AR792:CJ792"/>
    <mergeCell ref="BL791:BO791"/>
    <mergeCell ref="BI655:BO655"/>
    <mergeCell ref="AR1420:CJ1420"/>
    <mergeCell ref="AR835:CJ836"/>
    <mergeCell ref="AZ671:BG671"/>
    <mergeCell ref="BH671:BO671"/>
    <mergeCell ref="AZ672:BC672"/>
    <mergeCell ref="BD672:BG672"/>
    <mergeCell ref="BH672:BK672"/>
    <mergeCell ref="BL672:BO672"/>
    <mergeCell ref="AZ673:BC673"/>
    <mergeCell ref="BD673:BG673"/>
    <mergeCell ref="BH673:BK673"/>
    <mergeCell ref="BL673:BO673"/>
    <mergeCell ref="BK923:BR923"/>
    <mergeCell ref="BS923:BZ923"/>
    <mergeCell ref="AR903:BJ903"/>
    <mergeCell ref="AR919:BJ919"/>
    <mergeCell ref="BW891:CA892"/>
    <mergeCell ref="CB891:CE892"/>
    <mergeCell ref="CB784:CE784"/>
    <mergeCell ref="BB863:BN864"/>
    <mergeCell ref="AR865:BA866"/>
    <mergeCell ref="AR1171:BL1171"/>
    <mergeCell ref="BM1171:BT1171"/>
    <mergeCell ref="AR1123:BM1123"/>
    <mergeCell ref="AR1130:BM1130"/>
    <mergeCell ref="CB1092:CJ1092"/>
    <mergeCell ref="AR1093:BM1093"/>
    <mergeCell ref="BX1146:CF1146"/>
    <mergeCell ref="CG1148:CJ1148"/>
    <mergeCell ref="AR1083:BM1083"/>
    <mergeCell ref="BN1083:BS1083"/>
    <mergeCell ref="BO1034:BU1034"/>
    <mergeCell ref="BV1025:CB1025"/>
    <mergeCell ref="AF1021:AM1021"/>
    <mergeCell ref="BH1025:BN1025"/>
    <mergeCell ref="BK920:BR920"/>
    <mergeCell ref="BS920:BZ920"/>
    <mergeCell ref="BY904:CD904"/>
    <mergeCell ref="BB889:BI890"/>
    <mergeCell ref="BJ889:BR890"/>
    <mergeCell ref="BS889:CA890"/>
    <mergeCell ref="CB889:CJ890"/>
    <mergeCell ref="BS918:BZ918"/>
    <mergeCell ref="CE907:CJ907"/>
    <mergeCell ref="CA917:CJ917"/>
    <mergeCell ref="AR927:BJ927"/>
    <mergeCell ref="AR885:CH886"/>
    <mergeCell ref="BJ877:BR878"/>
    <mergeCell ref="AR863:BA864"/>
    <mergeCell ref="BO865:BY866"/>
    <mergeCell ref="AR867:CJ867"/>
    <mergeCell ref="AR880:CJ880"/>
    <mergeCell ref="AR879:CJ879"/>
    <mergeCell ref="BB865:BN866"/>
    <mergeCell ref="BZ865:CJ866"/>
    <mergeCell ref="BO863:BY864"/>
    <mergeCell ref="AR872:CJ873"/>
    <mergeCell ref="AR905:BJ905"/>
    <mergeCell ref="AR906:BJ906"/>
    <mergeCell ref="BZ863:CJ864"/>
    <mergeCell ref="AW891:BA892"/>
    <mergeCell ref="AB894:AH894"/>
    <mergeCell ref="AR897:CH898"/>
    <mergeCell ref="AK907:AO907"/>
    <mergeCell ref="CA927:CJ927"/>
    <mergeCell ref="BR903:BX903"/>
    <mergeCell ref="BS919:BZ919"/>
    <mergeCell ref="CA919:CJ919"/>
    <mergeCell ref="AR920:BJ920"/>
    <mergeCell ref="AG731:AI731"/>
    <mergeCell ref="AR757:BK757"/>
    <mergeCell ref="AR729:BG729"/>
    <mergeCell ref="AR730:BG730"/>
    <mergeCell ref="AR899:BJ900"/>
    <mergeCell ref="BK899:BX899"/>
    <mergeCell ref="BK900:BQ900"/>
    <mergeCell ref="BR900:BX900"/>
    <mergeCell ref="BX757:CA757"/>
    <mergeCell ref="BX784:CA784"/>
    <mergeCell ref="BT756:BW756"/>
    <mergeCell ref="BL754:BS754"/>
    <mergeCell ref="AV842:BM842"/>
    <mergeCell ref="AR858:CJ859"/>
    <mergeCell ref="BT774:BW774"/>
    <mergeCell ref="BX774:CA774"/>
    <mergeCell ref="CB774:CE774"/>
    <mergeCell ref="CF774:CJ774"/>
    <mergeCell ref="BT775:BW775"/>
    <mergeCell ref="AR774:BK774"/>
    <mergeCell ref="AR775:BK775"/>
    <mergeCell ref="CB761:CE761"/>
    <mergeCell ref="CF761:CJ761"/>
    <mergeCell ref="BT762:BW762"/>
    <mergeCell ref="BX762:CA762"/>
    <mergeCell ref="BT772:BW772"/>
    <mergeCell ref="BT784:BW784"/>
    <mergeCell ref="CB1115:CJ1115"/>
    <mergeCell ref="BT1116:CA1116"/>
    <mergeCell ref="CB1116:CJ1116"/>
    <mergeCell ref="AR1092:BM1092"/>
    <mergeCell ref="BN1092:BS1092"/>
    <mergeCell ref="Z599:AF599"/>
    <mergeCell ref="Z602:AF602"/>
    <mergeCell ref="R602:U602"/>
    <mergeCell ref="BP625:CB625"/>
    <mergeCell ref="BP626:CB626"/>
    <mergeCell ref="AR620:BO621"/>
    <mergeCell ref="BH1012:BV1012"/>
    <mergeCell ref="AW615:BA615"/>
    <mergeCell ref="Z1024:AE1024"/>
    <mergeCell ref="AF1024:AM1024"/>
    <mergeCell ref="BH1010:BV1010"/>
    <mergeCell ref="BW1010:CJ1010"/>
    <mergeCell ref="BH1011:BV1011"/>
    <mergeCell ref="BW1011:CJ1011"/>
    <mergeCell ref="BH1018:BN1019"/>
    <mergeCell ref="AR602:BQ602"/>
    <mergeCell ref="BY902:CD902"/>
    <mergeCell ref="AQ984:BH984"/>
    <mergeCell ref="BI984:BQ984"/>
    <mergeCell ref="BV1023:CB1023"/>
    <mergeCell ref="BY899:CJ899"/>
    <mergeCell ref="AR887:CJ888"/>
    <mergeCell ref="AR904:BJ904"/>
    <mergeCell ref="BK926:BR926"/>
    <mergeCell ref="BS926:BZ926"/>
    <mergeCell ref="AR889:BA890"/>
    <mergeCell ref="BS927:BZ927"/>
    <mergeCell ref="AM1148:AP1148"/>
    <mergeCell ref="BN1133:BS1133"/>
    <mergeCell ref="AR1142:CJ1143"/>
    <mergeCell ref="BN1146:BT1146"/>
    <mergeCell ref="BZ1132:CE1132"/>
    <mergeCell ref="BG1148:BM1148"/>
    <mergeCell ref="AR1132:BM1132"/>
    <mergeCell ref="BX1148:CF1148"/>
    <mergeCell ref="AR1146:BF1146"/>
    <mergeCell ref="BN1086:BS1086"/>
    <mergeCell ref="AR1095:BM1095"/>
    <mergeCell ref="BN1095:BS1095"/>
    <mergeCell ref="BT1095:CA1095"/>
    <mergeCell ref="CB1095:CJ1095"/>
    <mergeCell ref="CB1098:CJ1098"/>
    <mergeCell ref="AR1099:BM1099"/>
    <mergeCell ref="BN1099:BS1099"/>
    <mergeCell ref="BT1099:CA1099"/>
    <mergeCell ref="BN1087:BS1087"/>
    <mergeCell ref="BT1087:CA1087"/>
    <mergeCell ref="CB1087:CJ1087"/>
    <mergeCell ref="AR1088:BM1088"/>
    <mergeCell ref="BN1091:BS1091"/>
    <mergeCell ref="BT1091:CA1091"/>
    <mergeCell ref="AF1099:AM1099"/>
    <mergeCell ref="AN1099:AP1099"/>
    <mergeCell ref="AN1095:AP1095"/>
    <mergeCell ref="AR1105:BM1105"/>
    <mergeCell ref="CG1147:CJ1147"/>
    <mergeCell ref="BT1130:BY1130"/>
    <mergeCell ref="AR1134:BM1134"/>
    <mergeCell ref="BT1115:CA1115"/>
    <mergeCell ref="BT1081:CA1081"/>
    <mergeCell ref="CI1076:CJ1076"/>
    <mergeCell ref="AR1079:BM1080"/>
    <mergeCell ref="BT1082:CA1082"/>
    <mergeCell ref="BT1086:CA1086"/>
    <mergeCell ref="CB1086:CJ1086"/>
    <mergeCell ref="BV1027:CB1027"/>
    <mergeCell ref="CF1129:CJ1129"/>
    <mergeCell ref="CB1084:CJ1084"/>
    <mergeCell ref="AR1085:BM1085"/>
    <mergeCell ref="BO1032:BU1032"/>
    <mergeCell ref="BN1085:BS1085"/>
    <mergeCell ref="BT1085:CA1085"/>
    <mergeCell ref="BN1079:CA1079"/>
    <mergeCell ref="CB1079:CJ1080"/>
    <mergeCell ref="CB1081:CJ1081"/>
    <mergeCell ref="BT1097:CA1097"/>
    <mergeCell ref="AR1090:BM1090"/>
    <mergeCell ref="BN1090:BS1090"/>
    <mergeCell ref="BT1090:CA1090"/>
    <mergeCell ref="CB1090:CJ1090"/>
    <mergeCell ref="AR1100:BM1100"/>
    <mergeCell ref="BN1100:BS1100"/>
    <mergeCell ref="AR1089:BM1089"/>
    <mergeCell ref="BN1089:BS1089"/>
    <mergeCell ref="AR1103:BM1103"/>
    <mergeCell ref="BT1121:CA1121"/>
    <mergeCell ref="CB1082:CJ1082"/>
    <mergeCell ref="CB1083:CJ1083"/>
    <mergeCell ref="BT1089:CA1089"/>
    <mergeCell ref="BT1083:CA1083"/>
    <mergeCell ref="CB1091:CJ1091"/>
    <mergeCell ref="BH1227:BO1227"/>
    <mergeCell ref="BP1227:BW1227"/>
    <mergeCell ref="BH1226:BO1226"/>
    <mergeCell ref="BZ1129:CE1129"/>
    <mergeCell ref="CG1160:CJ1160"/>
    <mergeCell ref="AR1161:BF1161"/>
    <mergeCell ref="BG1161:BM1161"/>
    <mergeCell ref="BN1161:BT1161"/>
    <mergeCell ref="BU1161:BW1161"/>
    <mergeCell ref="BX1161:CF1161"/>
    <mergeCell ref="CG1161:CJ1161"/>
    <mergeCell ref="BX1156:CF1156"/>
    <mergeCell ref="BU1156:BW1156"/>
    <mergeCell ref="CG1150:CJ1150"/>
    <mergeCell ref="BX1150:CF1150"/>
    <mergeCell ref="BX1147:CF1147"/>
    <mergeCell ref="AR1147:BF1147"/>
    <mergeCell ref="AR1225:AY1225"/>
    <mergeCell ref="AZ1225:BG1225"/>
    <mergeCell ref="BG1149:BM1149"/>
    <mergeCell ref="AR1149:BF1149"/>
    <mergeCell ref="BR1187:CJ1187"/>
    <mergeCell ref="BR1183:CJ1184"/>
    <mergeCell ref="AR1188:BQ1188"/>
    <mergeCell ref="AR1200:BE1201"/>
    <mergeCell ref="BT1202:CJ1202"/>
    <mergeCell ref="BM1175:BT1175"/>
    <mergeCell ref="EG939:EP939"/>
    <mergeCell ref="AS954:CI955"/>
    <mergeCell ref="AS951:CI951"/>
    <mergeCell ref="EG933:EP933"/>
    <mergeCell ref="AR1018:BG1019"/>
    <mergeCell ref="AR1032:BG1032"/>
    <mergeCell ref="AR1033:BG1033"/>
    <mergeCell ref="AS973:CI973"/>
    <mergeCell ref="AR1025:BG1025"/>
    <mergeCell ref="BN1134:BS1134"/>
    <mergeCell ref="BT1134:BY1134"/>
    <mergeCell ref="AR1034:BG1034"/>
    <mergeCell ref="CG1158:CJ1158"/>
    <mergeCell ref="CG1159:CJ1159"/>
    <mergeCell ref="BU1150:BW1150"/>
    <mergeCell ref="BN1150:BT1150"/>
    <mergeCell ref="BG1150:BM1150"/>
    <mergeCell ref="AR1150:BF1150"/>
    <mergeCell ref="BU1157:BW1157"/>
    <mergeCell ref="CB1099:CJ1099"/>
    <mergeCell ref="BN1093:BS1093"/>
    <mergeCell ref="BT1096:CA1096"/>
    <mergeCell ref="BN1088:BS1088"/>
    <mergeCell ref="BT1088:CA1088"/>
    <mergeCell ref="CB1088:CJ1088"/>
    <mergeCell ref="AR1091:BM1091"/>
    <mergeCell ref="AR1087:BM1087"/>
    <mergeCell ref="CB1120:CJ1120"/>
    <mergeCell ref="CB1096:CJ1096"/>
    <mergeCell ref="BN1103:BS1103"/>
    <mergeCell ref="BT1093:CA1093"/>
    <mergeCell ref="CB1093:CJ1093"/>
    <mergeCell ref="EG930:EI930"/>
    <mergeCell ref="BO1033:BU1033"/>
    <mergeCell ref="BV1033:CB1033"/>
    <mergeCell ref="EP930:ER930"/>
    <mergeCell ref="BH1032:BN1032"/>
    <mergeCell ref="BH1031:BN1031"/>
    <mergeCell ref="BO1031:BU1031"/>
    <mergeCell ref="BV1031:CB1031"/>
    <mergeCell ref="CC1031:CJ1031"/>
    <mergeCell ref="BV1032:CB1032"/>
    <mergeCell ref="CA985:CI985"/>
    <mergeCell ref="CA992:CI992"/>
    <mergeCell ref="BH1029:BN1029"/>
    <mergeCell ref="BO1029:BU1029"/>
    <mergeCell ref="BV1029:CB1029"/>
    <mergeCell ref="BW1012:CJ1012"/>
    <mergeCell ref="BH1013:BV1013"/>
    <mergeCell ref="BW1013:CJ1013"/>
    <mergeCell ref="CC1024:CJ1024"/>
    <mergeCell ref="BH1026:BN1026"/>
    <mergeCell ref="BH1027:BN1027"/>
    <mergeCell ref="BH1023:BN1023"/>
    <mergeCell ref="BH1033:BN1033"/>
    <mergeCell ref="BI985:BQ985"/>
    <mergeCell ref="AQ994:BH994"/>
    <mergeCell ref="BI994:BQ994"/>
    <mergeCell ref="AQ1001:BH1001"/>
    <mergeCell ref="BI1001:BQ1001"/>
    <mergeCell ref="CC1032:CJ1032"/>
    <mergeCell ref="CC1033:CJ1033"/>
    <mergeCell ref="CA998:CI998"/>
    <mergeCell ref="BH1020:BN1020"/>
    <mergeCell ref="FE930:FG930"/>
    <mergeCell ref="AR908:CH908"/>
    <mergeCell ref="BY903:CD903"/>
    <mergeCell ref="EJ930:EL930"/>
    <mergeCell ref="EM930:EO930"/>
    <mergeCell ref="CA918:CJ918"/>
    <mergeCell ref="AR921:BJ921"/>
    <mergeCell ref="BK921:BR921"/>
    <mergeCell ref="BH1022:BN1022"/>
    <mergeCell ref="BK904:BQ904"/>
    <mergeCell ref="BR904:BX904"/>
    <mergeCell ref="BK905:BQ905"/>
    <mergeCell ref="ES930:EU930"/>
    <mergeCell ref="EV930:EX930"/>
    <mergeCell ref="EY930:FA930"/>
    <mergeCell ref="FB930:FD930"/>
    <mergeCell ref="BJ891:BM892"/>
    <mergeCell ref="BN891:BR892"/>
    <mergeCell ref="EY931:FA931"/>
    <mergeCell ref="FB931:FD931"/>
    <mergeCell ref="EG931:EI931"/>
    <mergeCell ref="EJ931:EL931"/>
    <mergeCell ref="EM931:EO931"/>
    <mergeCell ref="EP931:ER931"/>
    <mergeCell ref="ES931:EU931"/>
    <mergeCell ref="EV931:EX931"/>
    <mergeCell ref="BS924:BZ924"/>
    <mergeCell ref="CA924:CJ924"/>
    <mergeCell ref="CA926:CJ926"/>
    <mergeCell ref="CA923:CJ923"/>
    <mergeCell ref="FE931:FG931"/>
    <mergeCell ref="AR895:CH895"/>
    <mergeCell ref="BK901:BQ901"/>
    <mergeCell ref="BR901:BX901"/>
    <mergeCell ref="BS891:BV892"/>
    <mergeCell ref="EG925:EP925"/>
    <mergeCell ref="BY907:CD907"/>
    <mergeCell ref="CF785:CJ785"/>
    <mergeCell ref="BT786:BW786"/>
    <mergeCell ref="BX786:CA786"/>
    <mergeCell ref="CB786:CE786"/>
    <mergeCell ref="CF786:CJ786"/>
    <mergeCell ref="BT787:BW787"/>
    <mergeCell ref="BX787:CA787"/>
    <mergeCell ref="CB787:CE787"/>
    <mergeCell ref="CF787:CJ787"/>
    <mergeCell ref="BT788:BW788"/>
    <mergeCell ref="BX788:CA788"/>
    <mergeCell ref="BP788:BS788"/>
    <mergeCell ref="BL788:BO788"/>
    <mergeCell ref="AR794:CJ795"/>
    <mergeCell ref="AR789:BK789"/>
    <mergeCell ref="BP789:BS789"/>
    <mergeCell ref="BJ874:BR876"/>
    <mergeCell ref="BS874:CA876"/>
    <mergeCell ref="CB874:CJ876"/>
    <mergeCell ref="AR877:AZ878"/>
    <mergeCell ref="CF891:CJ892"/>
    <mergeCell ref="AR891:AV892"/>
    <mergeCell ref="BB891:BE892"/>
    <mergeCell ref="BF891:BI892"/>
    <mergeCell ref="AV844:BM844"/>
    <mergeCell ref="AV848:BM848"/>
    <mergeCell ref="BT789:BW789"/>
    <mergeCell ref="BX776:CA776"/>
    <mergeCell ref="BS848:CC848"/>
    <mergeCell ref="AR852:CH852"/>
    <mergeCell ref="BS842:CC842"/>
    <mergeCell ref="AV846:BM846"/>
    <mergeCell ref="BS846:CC846"/>
    <mergeCell ref="BS838:CC839"/>
    <mergeCell ref="BP784:BS784"/>
    <mergeCell ref="BL778:BO778"/>
    <mergeCell ref="BP778:BS778"/>
    <mergeCell ref="BX785:CA785"/>
    <mergeCell ref="CB785:CE785"/>
    <mergeCell ref="BL780:BO780"/>
    <mergeCell ref="AR776:BK776"/>
    <mergeCell ref="BL777:BO777"/>
    <mergeCell ref="BP777:BS777"/>
    <mergeCell ref="CB789:CE789"/>
    <mergeCell ref="BL786:BO786"/>
    <mergeCell ref="BP786:BS786"/>
    <mergeCell ref="AR781:BK781"/>
    <mergeCell ref="AR782:BK782"/>
    <mergeCell ref="AR783:BK783"/>
    <mergeCell ref="BL785:BO785"/>
    <mergeCell ref="BP785:BS785"/>
    <mergeCell ref="CF784:CJ784"/>
    <mergeCell ref="BX781:CA781"/>
    <mergeCell ref="BT783:BW783"/>
    <mergeCell ref="BT781:BW781"/>
    <mergeCell ref="BX789:CA789"/>
    <mergeCell ref="BT785:BW785"/>
    <mergeCell ref="BP780:BS780"/>
    <mergeCell ref="BL781:BO781"/>
    <mergeCell ref="BP781:BS781"/>
    <mergeCell ref="BT779:BW779"/>
    <mergeCell ref="BX779:CA779"/>
    <mergeCell ref="CB779:CE779"/>
    <mergeCell ref="CF779:CJ779"/>
    <mergeCell ref="BT780:BW780"/>
    <mergeCell ref="BX780:CA780"/>
    <mergeCell ref="CB780:CE780"/>
    <mergeCell ref="CF780:CJ780"/>
    <mergeCell ref="CF773:CJ773"/>
    <mergeCell ref="CB781:CE781"/>
    <mergeCell ref="CF781:CJ781"/>
    <mergeCell ref="BT782:BW782"/>
    <mergeCell ref="BX782:CA782"/>
    <mergeCell ref="CB782:CE782"/>
    <mergeCell ref="CF782:CJ782"/>
    <mergeCell ref="BX775:CA775"/>
    <mergeCell ref="CB775:CE775"/>
    <mergeCell ref="CF775:CJ775"/>
    <mergeCell ref="BT776:BW776"/>
    <mergeCell ref="CB776:CE776"/>
    <mergeCell ref="CF776:CJ776"/>
    <mergeCell ref="BT777:BW777"/>
    <mergeCell ref="BX777:CA777"/>
    <mergeCell ref="CB777:CE777"/>
    <mergeCell ref="CF777:CJ777"/>
    <mergeCell ref="BT778:BW778"/>
    <mergeCell ref="BX778:CA778"/>
    <mergeCell ref="CB778:CE778"/>
    <mergeCell ref="CF778:CJ778"/>
    <mergeCell ref="BX772:CA772"/>
    <mergeCell ref="CB772:CE772"/>
    <mergeCell ref="CF772:CJ772"/>
    <mergeCell ref="BT757:BW757"/>
    <mergeCell ref="CF768:CJ768"/>
    <mergeCell ref="CB757:CE757"/>
    <mergeCell ref="CF757:CJ757"/>
    <mergeCell ref="CF758:CJ758"/>
    <mergeCell ref="BT764:BW764"/>
    <mergeCell ref="BT765:BW765"/>
    <mergeCell ref="BT766:BW766"/>
    <mergeCell ref="BT767:BW767"/>
    <mergeCell ref="BT768:BW768"/>
    <mergeCell ref="BT763:BW763"/>
    <mergeCell ref="BT759:BW759"/>
    <mergeCell ref="BX759:CA759"/>
    <mergeCell ref="BT770:BW770"/>
    <mergeCell ref="BX770:CA770"/>
    <mergeCell ref="CB770:CE770"/>
    <mergeCell ref="CF770:CJ770"/>
    <mergeCell ref="BX769:CA769"/>
    <mergeCell ref="CB769:CE769"/>
    <mergeCell ref="CF769:CJ769"/>
    <mergeCell ref="CB759:CE759"/>
    <mergeCell ref="CF759:CJ759"/>
    <mergeCell ref="BT760:BW760"/>
    <mergeCell ref="BX760:CA760"/>
    <mergeCell ref="CB760:CE760"/>
    <mergeCell ref="CF760:CJ760"/>
    <mergeCell ref="BT761:BW761"/>
    <mergeCell ref="BX761:CA761"/>
    <mergeCell ref="CB762:CE762"/>
    <mergeCell ref="CF762:CJ762"/>
    <mergeCell ref="CF763:CJ763"/>
    <mergeCell ref="BX764:CA764"/>
    <mergeCell ref="AR771:BK771"/>
    <mergeCell ref="AR772:BK772"/>
    <mergeCell ref="BP763:BS763"/>
    <mergeCell ref="BL764:BO764"/>
    <mergeCell ref="BP764:BS764"/>
    <mergeCell ref="BL765:BO765"/>
    <mergeCell ref="BP765:BS765"/>
    <mergeCell ref="AR773:BK773"/>
    <mergeCell ref="BL763:BO763"/>
    <mergeCell ref="BL762:BO762"/>
    <mergeCell ref="BP762:BS762"/>
    <mergeCell ref="BL771:BO771"/>
    <mergeCell ref="CB764:CE764"/>
    <mergeCell ref="CF764:CJ764"/>
    <mergeCell ref="BX765:CA765"/>
    <mergeCell ref="CB765:CE765"/>
    <mergeCell ref="CF765:CJ765"/>
    <mergeCell ref="BX766:CA766"/>
    <mergeCell ref="CB766:CE766"/>
    <mergeCell ref="CF766:CJ766"/>
    <mergeCell ref="BX767:CA767"/>
    <mergeCell ref="CB767:CE767"/>
    <mergeCell ref="CF767:CJ767"/>
    <mergeCell ref="BX768:CA768"/>
    <mergeCell ref="BX763:CA763"/>
    <mergeCell ref="CB763:CE763"/>
    <mergeCell ref="CB768:CE768"/>
    <mergeCell ref="BP770:BS770"/>
    <mergeCell ref="BT769:BW769"/>
    <mergeCell ref="BX771:CA771"/>
    <mergeCell ref="CB771:CE771"/>
    <mergeCell ref="CF771:CJ771"/>
    <mergeCell ref="AK636:AN636"/>
    <mergeCell ref="AK635:AN635"/>
    <mergeCell ref="BH704:BO704"/>
    <mergeCell ref="BP704:CB704"/>
    <mergeCell ref="CC704:CJ704"/>
    <mergeCell ref="BP771:BS771"/>
    <mergeCell ref="BT729:BV729"/>
    <mergeCell ref="BW729:BY729"/>
    <mergeCell ref="BZ729:CB729"/>
    <mergeCell ref="CC729:CF729"/>
    <mergeCell ref="CG727:CJ727"/>
    <mergeCell ref="BH728:BK728"/>
    <mergeCell ref="BL728:BO728"/>
    <mergeCell ref="AR727:BG727"/>
    <mergeCell ref="AR728:BG728"/>
    <mergeCell ref="BP727:BS727"/>
    <mergeCell ref="BT727:BV727"/>
    <mergeCell ref="BP756:BS756"/>
    <mergeCell ref="BL757:BO757"/>
    <mergeCell ref="BP757:BS757"/>
    <mergeCell ref="BL759:BO759"/>
    <mergeCell ref="BH729:BK729"/>
    <mergeCell ref="BL729:BO729"/>
    <mergeCell ref="BP729:BS729"/>
    <mergeCell ref="BH726:BK726"/>
    <mergeCell ref="BL767:BO767"/>
    <mergeCell ref="BP767:BS767"/>
    <mergeCell ref="BP761:BS761"/>
    <mergeCell ref="BL770:BO770"/>
    <mergeCell ref="AR765:BK765"/>
    <mergeCell ref="AR766:BK766"/>
    <mergeCell ref="AR767:BK767"/>
    <mergeCell ref="BI652:BO652"/>
    <mergeCell ref="BP652:CJ652"/>
    <mergeCell ref="AR651:BA651"/>
    <mergeCell ref="BL772:BO772"/>
    <mergeCell ref="BP772:BS772"/>
    <mergeCell ref="BL773:BO773"/>
    <mergeCell ref="BP773:BS773"/>
    <mergeCell ref="BL774:BO774"/>
    <mergeCell ref="BP774:BS774"/>
    <mergeCell ref="AR778:BK778"/>
    <mergeCell ref="CG724:CJ724"/>
    <mergeCell ref="CG732:CJ732"/>
    <mergeCell ref="AR733:CH733"/>
    <mergeCell ref="AR750:CJ750"/>
    <mergeCell ref="AR754:BK755"/>
    <mergeCell ref="BH730:BK730"/>
    <mergeCell ref="BL730:BO730"/>
    <mergeCell ref="BP730:BS730"/>
    <mergeCell ref="BT730:BV730"/>
    <mergeCell ref="BW730:BY730"/>
    <mergeCell ref="BZ730:CB730"/>
    <mergeCell ref="CC730:CF730"/>
    <mergeCell ref="CG730:CJ730"/>
    <mergeCell ref="BW731:BY731"/>
    <mergeCell ref="BZ731:CB731"/>
    <mergeCell ref="BL768:BO768"/>
    <mergeCell ref="BP768:BS768"/>
    <mergeCell ref="BL769:BO769"/>
    <mergeCell ref="BP769:BS769"/>
    <mergeCell ref="AR768:BK768"/>
    <mergeCell ref="AR769:BK769"/>
    <mergeCell ref="AR770:BK770"/>
    <mergeCell ref="BH727:BK727"/>
    <mergeCell ref="BL727:BO727"/>
    <mergeCell ref="BP728:BS728"/>
    <mergeCell ref="BT728:BV728"/>
    <mergeCell ref="AE621:AL622"/>
    <mergeCell ref="AM621:AP622"/>
    <mergeCell ref="BZ723:CB723"/>
    <mergeCell ref="BP725:BS725"/>
    <mergeCell ref="BT725:BV725"/>
    <mergeCell ref="BW725:BY725"/>
    <mergeCell ref="BZ725:CB725"/>
    <mergeCell ref="BL726:BO726"/>
    <mergeCell ref="BP726:BS726"/>
    <mergeCell ref="BT726:BV726"/>
    <mergeCell ref="BT754:CJ754"/>
    <mergeCell ref="BL755:BO755"/>
    <mergeCell ref="BP755:BS755"/>
    <mergeCell ref="BT755:BW755"/>
    <mergeCell ref="BX755:CA755"/>
    <mergeCell ref="CB755:CE755"/>
    <mergeCell ref="CF755:CJ755"/>
    <mergeCell ref="BW727:BY727"/>
    <mergeCell ref="BZ727:CB727"/>
    <mergeCell ref="CC727:CF727"/>
    <mergeCell ref="CG729:CJ729"/>
    <mergeCell ref="BW724:BY724"/>
    <mergeCell ref="CG725:CJ725"/>
    <mergeCell ref="BP731:BS731"/>
    <mergeCell ref="BT731:BV731"/>
    <mergeCell ref="CC728:CF728"/>
    <mergeCell ref="CG728:CJ728"/>
    <mergeCell ref="BH732:BK732"/>
    <mergeCell ref="BL732:BO732"/>
    <mergeCell ref="BP732:BS732"/>
    <mergeCell ref="BT732:BV732"/>
    <mergeCell ref="BW732:BY732"/>
    <mergeCell ref="BZ732:CB732"/>
    <mergeCell ref="CC732:CF732"/>
    <mergeCell ref="BW728:BY728"/>
    <mergeCell ref="BZ728:CB728"/>
    <mergeCell ref="BZ722:CB722"/>
    <mergeCell ref="CC722:CF722"/>
    <mergeCell ref="CG722:CJ722"/>
    <mergeCell ref="BH723:BK723"/>
    <mergeCell ref="BL723:BO723"/>
    <mergeCell ref="AR706:BG706"/>
    <mergeCell ref="AR707:BG707"/>
    <mergeCell ref="BH725:BK725"/>
    <mergeCell ref="BL725:BO725"/>
    <mergeCell ref="AR708:BG708"/>
    <mergeCell ref="BH721:BK721"/>
    <mergeCell ref="BL721:BO721"/>
    <mergeCell ref="BP721:BS721"/>
    <mergeCell ref="BT721:BV721"/>
    <mergeCell ref="BW721:BY721"/>
    <mergeCell ref="BZ721:CB721"/>
    <mergeCell ref="CC721:CF721"/>
    <mergeCell ref="CG721:CJ721"/>
    <mergeCell ref="AR721:BG721"/>
    <mergeCell ref="CC723:CF723"/>
    <mergeCell ref="CG723:CJ723"/>
    <mergeCell ref="AR725:BG725"/>
    <mergeCell ref="BZ724:CB724"/>
    <mergeCell ref="CC724:CF724"/>
    <mergeCell ref="BP723:BS723"/>
    <mergeCell ref="BT723:BV723"/>
    <mergeCell ref="BW723:BY723"/>
    <mergeCell ref="BT718:BV718"/>
    <mergeCell ref="BW718:BY718"/>
    <mergeCell ref="BZ718:CB718"/>
    <mergeCell ref="CC718:CF718"/>
    <mergeCell ref="CG718:CJ718"/>
    <mergeCell ref="BH716:BK716"/>
    <mergeCell ref="BL716:BO716"/>
    <mergeCell ref="AR718:BG718"/>
    <mergeCell ref="BL719:BO719"/>
    <mergeCell ref="BP719:BS719"/>
    <mergeCell ref="BT719:BV719"/>
    <mergeCell ref="BW719:BY719"/>
    <mergeCell ref="BZ719:CB719"/>
    <mergeCell ref="CC719:CF719"/>
    <mergeCell ref="CG719:CJ719"/>
    <mergeCell ref="AR719:BG719"/>
    <mergeCell ref="BH720:BK720"/>
    <mergeCell ref="BL720:BO720"/>
    <mergeCell ref="BP720:BS720"/>
    <mergeCell ref="BT720:BV720"/>
    <mergeCell ref="BW720:BY720"/>
    <mergeCell ref="BZ720:CB720"/>
    <mergeCell ref="BH717:BK717"/>
    <mergeCell ref="BL717:BO717"/>
    <mergeCell ref="BP717:BS717"/>
    <mergeCell ref="BT717:BV717"/>
    <mergeCell ref="BW717:BY717"/>
    <mergeCell ref="BZ717:CB717"/>
    <mergeCell ref="CC717:CF717"/>
    <mergeCell ref="R704:Y704"/>
    <mergeCell ref="Z704:AL704"/>
    <mergeCell ref="AM704:AP704"/>
    <mergeCell ref="R705:U705"/>
    <mergeCell ref="V705:Y705"/>
    <mergeCell ref="Z705:AC705"/>
    <mergeCell ref="BZ705:CB705"/>
    <mergeCell ref="CC705:CF705"/>
    <mergeCell ref="AR704:BG705"/>
    <mergeCell ref="CC707:CF707"/>
    <mergeCell ref="BH718:BK718"/>
    <mergeCell ref="BT711:BV711"/>
    <mergeCell ref="BW711:BY711"/>
    <mergeCell ref="BZ711:CB711"/>
    <mergeCell ref="BW710:BY710"/>
    <mergeCell ref="BW709:BY709"/>
    <mergeCell ref="BZ709:CB709"/>
    <mergeCell ref="BP707:BS707"/>
    <mergeCell ref="BT709:BV709"/>
    <mergeCell ref="AD713:AF713"/>
    <mergeCell ref="AD714:AF714"/>
    <mergeCell ref="BH711:BK711"/>
    <mergeCell ref="AG711:AI711"/>
    <mergeCell ref="AJ711:AL711"/>
    <mergeCell ref="Z710:AC710"/>
    <mergeCell ref="Z711:AC711"/>
    <mergeCell ref="AG708:AI708"/>
    <mergeCell ref="AJ708:AL708"/>
    <mergeCell ref="BT705:BV705"/>
    <mergeCell ref="AK687:AP687"/>
    <mergeCell ref="AK688:AP688"/>
    <mergeCell ref="AA683:AE684"/>
    <mergeCell ref="AA685:AE685"/>
    <mergeCell ref="AA686:AE686"/>
    <mergeCell ref="AA687:AE687"/>
    <mergeCell ref="AM666:AP666"/>
    <mergeCell ref="AF688:AJ688"/>
    <mergeCell ref="AC655:AP655"/>
    <mergeCell ref="BI654:BO654"/>
    <mergeCell ref="AM667:AP667"/>
    <mergeCell ref="S667:V667"/>
    <mergeCell ref="T673:X673"/>
    <mergeCell ref="Y672:AH672"/>
    <mergeCell ref="V657:AB657"/>
    <mergeCell ref="V658:AB658"/>
    <mergeCell ref="W666:Z666"/>
    <mergeCell ref="V660:AB660"/>
    <mergeCell ref="W667:Z667"/>
    <mergeCell ref="S666:V666"/>
    <mergeCell ref="T674:X674"/>
    <mergeCell ref="V656:AB656"/>
    <mergeCell ref="AR661:CJ661"/>
    <mergeCell ref="AR655:BA655"/>
    <mergeCell ref="AR656:BA656"/>
    <mergeCell ref="V655:AB655"/>
    <mergeCell ref="ED682:EF682"/>
    <mergeCell ref="BB657:BH657"/>
    <mergeCell ref="BI657:BO657"/>
    <mergeCell ref="BP657:CJ657"/>
    <mergeCell ref="BB658:BH658"/>
    <mergeCell ref="BI658:BO658"/>
    <mergeCell ref="BP658:CJ658"/>
    <mergeCell ref="BB659:BH659"/>
    <mergeCell ref="BI659:BO659"/>
    <mergeCell ref="BP659:CJ659"/>
    <mergeCell ref="AR657:BA657"/>
    <mergeCell ref="EE661:EH661"/>
    <mergeCell ref="AR660:BA660"/>
    <mergeCell ref="BB660:BH660"/>
    <mergeCell ref="AR659:BA659"/>
    <mergeCell ref="AE666:AH666"/>
    <mergeCell ref="BB654:BH654"/>
    <mergeCell ref="BB655:BH655"/>
    <mergeCell ref="BP655:CJ655"/>
    <mergeCell ref="AC654:AP654"/>
    <mergeCell ref="AC656:AP656"/>
    <mergeCell ref="BI656:BO656"/>
    <mergeCell ref="AC659:AP659"/>
    <mergeCell ref="ED422:EF422"/>
    <mergeCell ref="EI460:EL460"/>
    <mergeCell ref="W461:AD462"/>
    <mergeCell ref="AE461:AL462"/>
    <mergeCell ref="AM461:AP462"/>
    <mergeCell ref="AB444:AK444"/>
    <mergeCell ref="AL444:AP444"/>
    <mergeCell ref="AB442:AK442"/>
    <mergeCell ref="AB443:AK443"/>
    <mergeCell ref="AL442:AP442"/>
    <mergeCell ref="AL434:AP434"/>
    <mergeCell ref="AB427:AK427"/>
    <mergeCell ref="Q441:AA441"/>
    <mergeCell ref="Q442:AA442"/>
    <mergeCell ref="Q443:AA443"/>
    <mergeCell ref="U452:V452"/>
    <mergeCell ref="U453:V453"/>
    <mergeCell ref="U454:V454"/>
    <mergeCell ref="U455:V455"/>
    <mergeCell ref="U456:V456"/>
    <mergeCell ref="AI454:AJ454"/>
    <mergeCell ref="W454:X454"/>
    <mergeCell ref="Q431:AA431"/>
    <mergeCell ref="Q432:AA432"/>
    <mergeCell ref="Q427:AA427"/>
    <mergeCell ref="Q429:AA429"/>
    <mergeCell ref="Q430:AA430"/>
    <mergeCell ref="Q433:AA433"/>
    <mergeCell ref="Q451:R451"/>
    <mergeCell ref="Q452:R452"/>
    <mergeCell ref="Q453:R453"/>
    <mergeCell ref="Q454:R454"/>
    <mergeCell ref="AT68:AY68"/>
    <mergeCell ref="H100:AR101"/>
    <mergeCell ref="D97:CJ98"/>
    <mergeCell ref="H102:AR102"/>
    <mergeCell ref="AR480:BV480"/>
    <mergeCell ref="AR474:BV475"/>
    <mergeCell ref="E105:G105"/>
    <mergeCell ref="E106:G106"/>
    <mergeCell ref="E103:G103"/>
    <mergeCell ref="E104:G104"/>
    <mergeCell ref="AM464:AP464"/>
    <mergeCell ref="W470:AD470"/>
    <mergeCell ref="W471:AD471"/>
    <mergeCell ref="BH476:BK477"/>
    <mergeCell ref="BV476:BY477"/>
    <mergeCell ref="E102:G102"/>
    <mergeCell ref="BH478:BK479"/>
    <mergeCell ref="BV478:BY479"/>
    <mergeCell ref="AR447:BG448"/>
    <mergeCell ref="AE470:AL470"/>
    <mergeCell ref="AM470:AP470"/>
    <mergeCell ref="AE471:AL471"/>
    <mergeCell ref="AM471:AP471"/>
    <mergeCell ref="W464:AD464"/>
    <mergeCell ref="AL443:AP443"/>
    <mergeCell ref="G120:S121"/>
    <mergeCell ref="T120:AH121"/>
    <mergeCell ref="AI120:AO121"/>
    <mergeCell ref="H104:AR104"/>
    <mergeCell ref="H105:AR105"/>
    <mergeCell ref="BG128:BM128"/>
    <mergeCell ref="CB451:CG451"/>
    <mergeCell ref="S18:AB18"/>
    <mergeCell ref="AP125:AR125"/>
    <mergeCell ref="AR367:CJ367"/>
    <mergeCell ref="E122:F122"/>
    <mergeCell ref="G122:S122"/>
    <mergeCell ref="T122:AH122"/>
    <mergeCell ref="AI122:AO122"/>
    <mergeCell ref="AP122:AR122"/>
    <mergeCell ref="AZ120:BF121"/>
    <mergeCell ref="BG120:BM121"/>
    <mergeCell ref="E123:F123"/>
    <mergeCell ref="G123:S123"/>
    <mergeCell ref="AZ123:BF123"/>
    <mergeCell ref="BG123:BM123"/>
    <mergeCell ref="BC339:BH340"/>
    <mergeCell ref="AR338:BH338"/>
    <mergeCell ref="H106:AR106"/>
    <mergeCell ref="E100:G101"/>
    <mergeCell ref="BU125:CA125"/>
    <mergeCell ref="BW256:CI256"/>
    <mergeCell ref="AS269:BH270"/>
    <mergeCell ref="AR311:BA311"/>
    <mergeCell ref="BB311:BO311"/>
    <mergeCell ref="BR269:BZ272"/>
    <mergeCell ref="BA273:BH274"/>
    <mergeCell ref="BP311:CJ311"/>
    <mergeCell ref="BX284:CI285"/>
    <mergeCell ref="AS281:AY283"/>
    <mergeCell ref="AZ281:BG283"/>
    <mergeCell ref="BH281:BO283"/>
    <mergeCell ref="BP281:BW283"/>
    <mergeCell ref="BX281:CI283"/>
    <mergeCell ref="AT35:BE35"/>
    <mergeCell ref="AT46:BE46"/>
    <mergeCell ref="BI46:BX49"/>
    <mergeCell ref="D62:CJ63"/>
    <mergeCell ref="AT67:AY67"/>
    <mergeCell ref="T123:AH123"/>
    <mergeCell ref="BN123:BT123"/>
    <mergeCell ref="BU123:CA123"/>
    <mergeCell ref="AI123:AO123"/>
    <mergeCell ref="AP123:AR123"/>
    <mergeCell ref="AS123:AY123"/>
    <mergeCell ref="CG122:CJ122"/>
    <mergeCell ref="AZ122:BF122"/>
    <mergeCell ref="BG122:BM122"/>
    <mergeCell ref="BN122:BT122"/>
    <mergeCell ref="BU122:CA122"/>
    <mergeCell ref="BN120:BT121"/>
    <mergeCell ref="BU120:CA121"/>
    <mergeCell ref="CG121:CJ121"/>
    <mergeCell ref="E118:AS119"/>
    <mergeCell ref="E120:F121"/>
    <mergeCell ref="AP120:AR121"/>
    <mergeCell ref="AS120:AY121"/>
    <mergeCell ref="H103:AR103"/>
    <mergeCell ref="E107:G107"/>
    <mergeCell ref="E108:G108"/>
    <mergeCell ref="H107:AR107"/>
    <mergeCell ref="H108:AR108"/>
    <mergeCell ref="H109:AR109"/>
    <mergeCell ref="H110:AR110"/>
    <mergeCell ref="CB120:CJ120"/>
    <mergeCell ref="D115:CJ116"/>
    <mergeCell ref="A4:CJ5"/>
    <mergeCell ref="A22:CJ23"/>
    <mergeCell ref="AT28:BE28"/>
    <mergeCell ref="BI28:BX31"/>
    <mergeCell ref="D25:R26"/>
    <mergeCell ref="AR25:BF26"/>
    <mergeCell ref="E111:G111"/>
    <mergeCell ref="AZ67:CA67"/>
    <mergeCell ref="AZ68:CA68"/>
    <mergeCell ref="G20:Q20"/>
    <mergeCell ref="S20:AB20"/>
    <mergeCell ref="G14:Q14"/>
    <mergeCell ref="S14:AB14"/>
    <mergeCell ref="G16:Q16"/>
    <mergeCell ref="S16:AB16"/>
    <mergeCell ref="G18:Q18"/>
    <mergeCell ref="E109:G109"/>
    <mergeCell ref="E110:G110"/>
    <mergeCell ref="AS100:CJ101"/>
    <mergeCell ref="AS102:CJ102"/>
    <mergeCell ref="AS103:CJ103"/>
    <mergeCell ref="AS104:CJ104"/>
    <mergeCell ref="AS105:CJ105"/>
    <mergeCell ref="AS110:CJ110"/>
    <mergeCell ref="AS111:CJ111"/>
    <mergeCell ref="H111:AR111"/>
    <mergeCell ref="G8:Q8"/>
    <mergeCell ref="S8:AB8"/>
    <mergeCell ref="G10:Q10"/>
    <mergeCell ref="S10:AB10"/>
    <mergeCell ref="G12:Q12"/>
    <mergeCell ref="S12:AB12"/>
    <mergeCell ref="AS106:CJ106"/>
    <mergeCell ref="AS107:CJ107"/>
    <mergeCell ref="AS108:CJ108"/>
    <mergeCell ref="AS109:CJ109"/>
    <mergeCell ref="CG124:CJ124"/>
    <mergeCell ref="AZ124:BF124"/>
    <mergeCell ref="BG124:BM124"/>
    <mergeCell ref="BN124:BT124"/>
    <mergeCell ref="CG125:CJ125"/>
    <mergeCell ref="AS124:AY124"/>
    <mergeCell ref="CB130:CF130"/>
    <mergeCell ref="CB135:CF135"/>
    <mergeCell ref="CG128:CJ128"/>
    <mergeCell ref="CB131:CF131"/>
    <mergeCell ref="CG130:CJ130"/>
    <mergeCell ref="CB133:CF133"/>
    <mergeCell ref="CG134:CJ134"/>
    <mergeCell ref="AZ125:BF125"/>
    <mergeCell ref="BG125:BM125"/>
    <mergeCell ref="BN125:BT125"/>
    <mergeCell ref="BN128:BT128"/>
    <mergeCell ref="BN129:BT129"/>
    <mergeCell ref="AZ128:BF128"/>
    <mergeCell ref="CB132:CF132"/>
    <mergeCell ref="CG132:CJ132"/>
    <mergeCell ref="CG131:CJ131"/>
    <mergeCell ref="BN134:BT134"/>
    <mergeCell ref="BU134:CA134"/>
    <mergeCell ref="AS132:AY132"/>
    <mergeCell ref="CG123:CJ123"/>
    <mergeCell ref="AS122:AY122"/>
    <mergeCell ref="BU124:CA124"/>
    <mergeCell ref="CB141:CF141"/>
    <mergeCell ref="CG127:CJ127"/>
    <mergeCell ref="AS126:AY126"/>
    <mergeCell ref="AZ126:BF126"/>
    <mergeCell ref="BG126:BM126"/>
    <mergeCell ref="BN126:BT126"/>
    <mergeCell ref="BU126:CA126"/>
    <mergeCell ref="CG129:CJ129"/>
    <mergeCell ref="CG135:CJ135"/>
    <mergeCell ref="AS134:AY134"/>
    <mergeCell ref="CG126:CJ126"/>
    <mergeCell ref="BU127:CA127"/>
    <mergeCell ref="AS128:AY128"/>
    <mergeCell ref="BU128:CA128"/>
    <mergeCell ref="BU130:CA130"/>
    <mergeCell ref="BU129:CA129"/>
    <mergeCell ref="CB134:CF134"/>
    <mergeCell ref="E124:F124"/>
    <mergeCell ref="G124:S124"/>
    <mergeCell ref="T124:AH124"/>
    <mergeCell ref="AI124:AO124"/>
    <mergeCell ref="AP124:AR124"/>
    <mergeCell ref="AS125:AY125"/>
    <mergeCell ref="E125:F125"/>
    <mergeCell ref="G125:S125"/>
    <mergeCell ref="E127:F127"/>
    <mergeCell ref="G127:S127"/>
    <mergeCell ref="T127:AH127"/>
    <mergeCell ref="AI127:AO127"/>
    <mergeCell ref="AP127:AR127"/>
    <mergeCell ref="AS127:AY127"/>
    <mergeCell ref="AZ127:BF127"/>
    <mergeCell ref="BG127:BM127"/>
    <mergeCell ref="BN127:BT127"/>
    <mergeCell ref="E126:F126"/>
    <mergeCell ref="G126:S126"/>
    <mergeCell ref="T125:AH125"/>
    <mergeCell ref="T126:AH126"/>
    <mergeCell ref="AI125:AO125"/>
    <mergeCell ref="AI126:AO126"/>
    <mergeCell ref="E130:F130"/>
    <mergeCell ref="G130:S130"/>
    <mergeCell ref="T130:AH130"/>
    <mergeCell ref="AI130:AO130"/>
    <mergeCell ref="AP130:AR130"/>
    <mergeCell ref="AS130:AY130"/>
    <mergeCell ref="AZ130:BF130"/>
    <mergeCell ref="BG130:BM130"/>
    <mergeCell ref="BN130:BT130"/>
    <mergeCell ref="AP126:AR126"/>
    <mergeCell ref="E128:F128"/>
    <mergeCell ref="G128:S128"/>
    <mergeCell ref="T128:AH128"/>
    <mergeCell ref="AI128:AO128"/>
    <mergeCell ref="AP128:AR128"/>
    <mergeCell ref="E129:F129"/>
    <mergeCell ref="G129:S129"/>
    <mergeCell ref="T129:AH129"/>
    <mergeCell ref="AI129:AO129"/>
    <mergeCell ref="AP129:AR129"/>
    <mergeCell ref="AS129:AY129"/>
    <mergeCell ref="AZ129:BF129"/>
    <mergeCell ref="BG129:BM129"/>
    <mergeCell ref="E133:F133"/>
    <mergeCell ref="G133:S133"/>
    <mergeCell ref="T133:AH133"/>
    <mergeCell ref="AI133:AO133"/>
    <mergeCell ref="AP133:AR133"/>
    <mergeCell ref="AS133:AY133"/>
    <mergeCell ref="AZ133:BF133"/>
    <mergeCell ref="BG133:BM133"/>
    <mergeCell ref="BN133:BT133"/>
    <mergeCell ref="BU133:CA133"/>
    <mergeCell ref="CG133:CJ133"/>
    <mergeCell ref="E131:F131"/>
    <mergeCell ref="G131:S131"/>
    <mergeCell ref="T131:AH131"/>
    <mergeCell ref="AI131:AO131"/>
    <mergeCell ref="AP131:AR131"/>
    <mergeCell ref="AS131:AY131"/>
    <mergeCell ref="AZ131:BF131"/>
    <mergeCell ref="BG131:BM131"/>
    <mergeCell ref="BN131:BT131"/>
    <mergeCell ref="AZ132:BF132"/>
    <mergeCell ref="BG132:BM132"/>
    <mergeCell ref="BN132:BT132"/>
    <mergeCell ref="BU132:CA132"/>
    <mergeCell ref="E132:F132"/>
    <mergeCell ref="G132:S132"/>
    <mergeCell ref="T132:AH132"/>
    <mergeCell ref="BU131:CA131"/>
    <mergeCell ref="AI132:AO132"/>
    <mergeCell ref="AP132:AR132"/>
    <mergeCell ref="E134:F134"/>
    <mergeCell ref="G134:S134"/>
    <mergeCell ref="T134:AH134"/>
    <mergeCell ref="AI134:AO134"/>
    <mergeCell ref="AP134:AR134"/>
    <mergeCell ref="CB136:CF136"/>
    <mergeCell ref="E135:F135"/>
    <mergeCell ref="G135:S135"/>
    <mergeCell ref="T135:AH135"/>
    <mergeCell ref="AI135:AO135"/>
    <mergeCell ref="AP135:AR135"/>
    <mergeCell ref="AS135:AY135"/>
    <mergeCell ref="AZ135:BF135"/>
    <mergeCell ref="BG135:BM135"/>
    <mergeCell ref="BN135:BT135"/>
    <mergeCell ref="BU135:CA135"/>
    <mergeCell ref="AZ134:BF134"/>
    <mergeCell ref="BG134:BM134"/>
    <mergeCell ref="E137:F137"/>
    <mergeCell ref="G137:S137"/>
    <mergeCell ref="T137:AH137"/>
    <mergeCell ref="AI137:AO137"/>
    <mergeCell ref="AP137:AR137"/>
    <mergeCell ref="AS137:AY137"/>
    <mergeCell ref="AZ137:BF137"/>
    <mergeCell ref="BG137:BM137"/>
    <mergeCell ref="BN137:BT137"/>
    <mergeCell ref="BU137:CA137"/>
    <mergeCell ref="CG137:CJ137"/>
    <mergeCell ref="AS136:AY136"/>
    <mergeCell ref="AZ136:BF136"/>
    <mergeCell ref="BG136:BM136"/>
    <mergeCell ref="BN136:BT136"/>
    <mergeCell ref="BU136:CA136"/>
    <mergeCell ref="E136:F136"/>
    <mergeCell ref="G136:S136"/>
    <mergeCell ref="T136:AH136"/>
    <mergeCell ref="AI136:AO136"/>
    <mergeCell ref="AP136:AR136"/>
    <mergeCell ref="CB137:CF137"/>
    <mergeCell ref="CG136:CJ136"/>
    <mergeCell ref="T140:AH140"/>
    <mergeCell ref="AI140:AO140"/>
    <mergeCell ref="AP140:AR140"/>
    <mergeCell ref="E139:F139"/>
    <mergeCell ref="G139:S139"/>
    <mergeCell ref="T139:AH139"/>
    <mergeCell ref="AI139:AO139"/>
    <mergeCell ref="AP139:AR139"/>
    <mergeCell ref="AS139:AY139"/>
    <mergeCell ref="AZ139:BF139"/>
    <mergeCell ref="BG139:BM139"/>
    <mergeCell ref="BN139:BT139"/>
    <mergeCell ref="BU139:CA139"/>
    <mergeCell ref="CG139:CJ139"/>
    <mergeCell ref="AS138:AY138"/>
    <mergeCell ref="AZ138:BF138"/>
    <mergeCell ref="BG138:BM138"/>
    <mergeCell ref="BN138:BT138"/>
    <mergeCell ref="BU138:CA138"/>
    <mergeCell ref="E138:F138"/>
    <mergeCell ref="G138:S138"/>
    <mergeCell ref="T138:AH138"/>
    <mergeCell ref="AI138:AO138"/>
    <mergeCell ref="AP138:AR138"/>
    <mergeCell ref="CG140:CJ140"/>
    <mergeCell ref="CB138:CF138"/>
    <mergeCell ref="CB139:CF139"/>
    <mergeCell ref="CB140:CF140"/>
    <mergeCell ref="CG138:CJ138"/>
    <mergeCell ref="BU217:CA217"/>
    <mergeCell ref="CG217:CJ217"/>
    <mergeCell ref="AS216:AY216"/>
    <mergeCell ref="AZ216:BF216"/>
    <mergeCell ref="BG216:BM216"/>
    <mergeCell ref="BN216:BT216"/>
    <mergeCell ref="BU216:CA216"/>
    <mergeCell ref="E216:F216"/>
    <mergeCell ref="G216:S216"/>
    <mergeCell ref="T216:AH216"/>
    <mergeCell ref="AI216:AO216"/>
    <mergeCell ref="AP216:AR216"/>
    <mergeCell ref="CB216:CF216"/>
    <mergeCell ref="AP185:AR185"/>
    <mergeCell ref="AS185:AY185"/>
    <mergeCell ref="BU185:CA185"/>
    <mergeCell ref="CB185:CF185"/>
    <mergeCell ref="CG185:CJ185"/>
    <mergeCell ref="CB186:CF186"/>
    <mergeCell ref="CB189:CF189"/>
    <mergeCell ref="E185:F185"/>
    <mergeCell ref="E186:F186"/>
    <mergeCell ref="G186:S186"/>
    <mergeCell ref="E189:F189"/>
    <mergeCell ref="G189:S189"/>
    <mergeCell ref="T189:AH189"/>
    <mergeCell ref="AI189:AO189"/>
    <mergeCell ref="AP189:AR189"/>
    <mergeCell ref="AS189:AY189"/>
    <mergeCell ref="AZ189:BF189"/>
    <mergeCell ref="BG189:BM189"/>
    <mergeCell ref="BN189:BT189"/>
    <mergeCell ref="AP222:AR222"/>
    <mergeCell ref="E141:F141"/>
    <mergeCell ref="G141:S141"/>
    <mergeCell ref="T141:AH141"/>
    <mergeCell ref="AI141:AO141"/>
    <mergeCell ref="AP141:AR141"/>
    <mergeCell ref="AS141:AY141"/>
    <mergeCell ref="AZ141:BF141"/>
    <mergeCell ref="BG141:BM141"/>
    <mergeCell ref="BN141:BT141"/>
    <mergeCell ref="BU141:CA141"/>
    <mergeCell ref="CG141:CJ141"/>
    <mergeCell ref="AS140:AY140"/>
    <mergeCell ref="AZ140:BF140"/>
    <mergeCell ref="BG140:BM140"/>
    <mergeCell ref="BN140:BT140"/>
    <mergeCell ref="BU140:CA140"/>
    <mergeCell ref="E140:F140"/>
    <mergeCell ref="G140:S140"/>
    <mergeCell ref="AS192:AY192"/>
    <mergeCell ref="AZ192:BF192"/>
    <mergeCell ref="BG192:BM192"/>
    <mergeCell ref="E195:F195"/>
    <mergeCell ref="BU190:CA190"/>
    <mergeCell ref="CB190:CF190"/>
    <mergeCell ref="CG190:CJ190"/>
    <mergeCell ref="E191:F191"/>
    <mergeCell ref="BN185:BT185"/>
    <mergeCell ref="AZ185:BF185"/>
    <mergeCell ref="BG185:BM185"/>
    <mergeCell ref="CG216:CJ216"/>
    <mergeCell ref="E217:F217"/>
    <mergeCell ref="AI221:AO221"/>
    <mergeCell ref="AP221:AR221"/>
    <mergeCell ref="CG186:CJ186"/>
    <mergeCell ref="E187:F187"/>
    <mergeCell ref="G187:S187"/>
    <mergeCell ref="E188:F188"/>
    <mergeCell ref="BG195:BM195"/>
    <mergeCell ref="BU186:CA186"/>
    <mergeCell ref="CB217:CF217"/>
    <mergeCell ref="CB218:CF218"/>
    <mergeCell ref="AP220:AR220"/>
    <mergeCell ref="E224:F224"/>
    <mergeCell ref="G224:S224"/>
    <mergeCell ref="T224:AH224"/>
    <mergeCell ref="AI224:AO224"/>
    <mergeCell ref="G227:S227"/>
    <mergeCell ref="BN228:BT228"/>
    <mergeCell ref="CB219:CF219"/>
    <mergeCell ref="CB220:CF220"/>
    <mergeCell ref="E220:F220"/>
    <mergeCell ref="G220:S220"/>
    <mergeCell ref="CB221:CF221"/>
    <mergeCell ref="CB226:CF226"/>
    <mergeCell ref="CB227:CF227"/>
    <mergeCell ref="G217:S217"/>
    <mergeCell ref="T217:AH217"/>
    <mergeCell ref="AI217:AO217"/>
    <mergeCell ref="AP217:AR217"/>
    <mergeCell ref="AS217:AY217"/>
    <mergeCell ref="AZ217:BF217"/>
    <mergeCell ref="BG217:BM217"/>
    <mergeCell ref="BN217:BT217"/>
    <mergeCell ref="CG218:CJ218"/>
    <mergeCell ref="E219:F219"/>
    <mergeCell ref="G219:S219"/>
    <mergeCell ref="T219:AH219"/>
    <mergeCell ref="AI219:AO219"/>
    <mergeCell ref="AP219:AR219"/>
    <mergeCell ref="AS219:AY219"/>
    <mergeCell ref="AZ219:BF219"/>
    <mergeCell ref="BG219:BM219"/>
    <mergeCell ref="BN219:BT219"/>
    <mergeCell ref="BU219:CA219"/>
    <mergeCell ref="CG219:CJ219"/>
    <mergeCell ref="AS218:AY218"/>
    <mergeCell ref="AZ218:BF218"/>
    <mergeCell ref="BG218:BM218"/>
    <mergeCell ref="BN218:BT218"/>
    <mergeCell ref="BU218:CA218"/>
    <mergeCell ref="E218:F218"/>
    <mergeCell ref="G218:S218"/>
    <mergeCell ref="T218:AH218"/>
    <mergeCell ref="AI218:AO218"/>
    <mergeCell ref="AP218:AR218"/>
    <mergeCell ref="AS221:AY221"/>
    <mergeCell ref="AZ221:BF221"/>
    <mergeCell ref="BG221:BM221"/>
    <mergeCell ref="BN221:BT221"/>
    <mergeCell ref="BU221:CA221"/>
    <mergeCell ref="CG221:CJ221"/>
    <mergeCell ref="AS220:AY220"/>
    <mergeCell ref="AZ220:BF220"/>
    <mergeCell ref="BG220:BM220"/>
    <mergeCell ref="BN220:BT220"/>
    <mergeCell ref="BU220:CA220"/>
    <mergeCell ref="CG227:CJ227"/>
    <mergeCell ref="AS226:AY226"/>
    <mergeCell ref="T220:AH220"/>
    <mergeCell ref="AI220:AO220"/>
    <mergeCell ref="CG226:CJ226"/>
    <mergeCell ref="E227:F227"/>
    <mergeCell ref="T227:AH227"/>
    <mergeCell ref="AZ227:BF227"/>
    <mergeCell ref="BG227:BM227"/>
    <mergeCell ref="BN227:BT227"/>
    <mergeCell ref="E222:F222"/>
    <mergeCell ref="G222:S222"/>
    <mergeCell ref="BU223:CA223"/>
    <mergeCell ref="AS222:AY222"/>
    <mergeCell ref="BG226:BM226"/>
    <mergeCell ref="BN226:BT226"/>
    <mergeCell ref="BU226:CA226"/>
    <mergeCell ref="CG220:CJ220"/>
    <mergeCell ref="E221:F221"/>
    <mergeCell ref="G221:S221"/>
    <mergeCell ref="T221:AH221"/>
    <mergeCell ref="BU227:CA227"/>
    <mergeCell ref="AJ332:AP333"/>
    <mergeCell ref="F285:N285"/>
    <mergeCell ref="O285:W285"/>
    <mergeCell ref="BW254:CI254"/>
    <mergeCell ref="BW255:CI255"/>
    <mergeCell ref="O251:W252"/>
    <mergeCell ref="E228:F228"/>
    <mergeCell ref="G228:S228"/>
    <mergeCell ref="AI227:AO227"/>
    <mergeCell ref="AP227:AR227"/>
    <mergeCell ref="CG228:CJ228"/>
    <mergeCell ref="E229:F229"/>
    <mergeCell ref="CG229:CJ229"/>
    <mergeCell ref="AS228:AY228"/>
    <mergeCell ref="AZ228:BF228"/>
    <mergeCell ref="BU230:CA230"/>
    <mergeCell ref="D265:E265"/>
    <mergeCell ref="AG253:AK253"/>
    <mergeCell ref="O261:W261"/>
    <mergeCell ref="D253:E253"/>
    <mergeCell ref="D266:E266"/>
    <mergeCell ref="D268:E268"/>
    <mergeCell ref="D267:E267"/>
    <mergeCell ref="G229:S229"/>
    <mergeCell ref="T229:AH229"/>
    <mergeCell ref="AL281:AO281"/>
    <mergeCell ref="O280:W280"/>
    <mergeCell ref="X280:AF280"/>
    <mergeCell ref="CA269:CI272"/>
    <mergeCell ref="O279:W279"/>
    <mergeCell ref="D284:E284"/>
    <mergeCell ref="BB327:BO327"/>
    <mergeCell ref="BB328:BO328"/>
    <mergeCell ref="BB329:BO329"/>
    <mergeCell ref="BB330:BO330"/>
    <mergeCell ref="BB331:BO331"/>
    <mergeCell ref="BB332:BO332"/>
    <mergeCell ref="BB333:BO333"/>
    <mergeCell ref="BP306:CJ306"/>
    <mergeCell ref="AR278:BH279"/>
    <mergeCell ref="BB316:BO316"/>
    <mergeCell ref="BP316:CJ316"/>
    <mergeCell ref="AR319:BA319"/>
    <mergeCell ref="BB319:BO319"/>
    <mergeCell ref="BB313:BO313"/>
    <mergeCell ref="AR315:BA315"/>
    <mergeCell ref="BB315:BO315"/>
    <mergeCell ref="BP315:CJ315"/>
    <mergeCell ref="BB317:BO317"/>
    <mergeCell ref="AR318:BA318"/>
    <mergeCell ref="BP317:CJ317"/>
    <mergeCell ref="BB312:BO312"/>
    <mergeCell ref="BP295:CJ295"/>
    <mergeCell ref="BP304:CJ304"/>
    <mergeCell ref="AR293:BA294"/>
    <mergeCell ref="BP326:CJ326"/>
    <mergeCell ref="BP327:CJ327"/>
    <mergeCell ref="BB306:BO306"/>
    <mergeCell ref="AR308:BA308"/>
    <mergeCell ref="BP308:CJ308"/>
    <mergeCell ref="AR324:BA324"/>
    <mergeCell ref="AR330:BA330"/>
    <mergeCell ref="BP330:CJ330"/>
    <mergeCell ref="CG230:CJ230"/>
    <mergeCell ref="AL253:AO253"/>
    <mergeCell ref="G231:S231"/>
    <mergeCell ref="T231:AH231"/>
    <mergeCell ref="AR249:BH250"/>
    <mergeCell ref="AS254:BD254"/>
    <mergeCell ref="AR290:CJ291"/>
    <mergeCell ref="BR273:BZ274"/>
    <mergeCell ref="CA273:CI274"/>
    <mergeCell ref="AS271:AZ272"/>
    <mergeCell ref="BA271:BH272"/>
    <mergeCell ref="X274:AF274"/>
    <mergeCell ref="AL272:AO272"/>
    <mergeCell ref="AZ229:BF229"/>
    <mergeCell ref="BI269:BQ272"/>
    <mergeCell ref="BW258:CI258"/>
    <mergeCell ref="D262:E262"/>
    <mergeCell ref="D259:E259"/>
    <mergeCell ref="AS258:BD258"/>
    <mergeCell ref="BG231:BM231"/>
    <mergeCell ref="E232:F232"/>
    <mergeCell ref="BN232:BT232"/>
    <mergeCell ref="E235:F235"/>
    <mergeCell ref="AZ234:BF234"/>
    <mergeCell ref="BG234:BM234"/>
    <mergeCell ref="D274:E274"/>
    <mergeCell ref="AG280:AK280"/>
    <mergeCell ref="AG262:AK262"/>
    <mergeCell ref="D264:E264"/>
    <mergeCell ref="D263:E263"/>
    <mergeCell ref="O270:W270"/>
    <mergeCell ref="X270:AF270"/>
    <mergeCell ref="CG233:CJ233"/>
    <mergeCell ref="ED486:EE486"/>
    <mergeCell ref="AR501:BO501"/>
    <mergeCell ref="W499:AD499"/>
    <mergeCell ref="AE499:AL499"/>
    <mergeCell ref="AM499:AP499"/>
    <mergeCell ref="W493:AD494"/>
    <mergeCell ref="AE493:AL494"/>
    <mergeCell ref="AM493:AP494"/>
    <mergeCell ref="W495:AD495"/>
    <mergeCell ref="AE495:AL495"/>
    <mergeCell ref="AM495:AP495"/>
    <mergeCell ref="W496:AD496"/>
    <mergeCell ref="AE496:AL496"/>
    <mergeCell ref="AM496:AP496"/>
    <mergeCell ref="W497:AD497"/>
    <mergeCell ref="AE497:AL497"/>
    <mergeCell ref="AM497:AP497"/>
    <mergeCell ref="W498:AD498"/>
    <mergeCell ref="AE498:AL498"/>
    <mergeCell ref="AM498:AP498"/>
    <mergeCell ref="W500:AD500"/>
    <mergeCell ref="AE500:AL500"/>
    <mergeCell ref="AF485:AL486"/>
    <mergeCell ref="AM485:AP486"/>
    <mergeCell ref="AM500:AP500"/>
    <mergeCell ref="Y487:AE488"/>
    <mergeCell ref="R485:X486"/>
    <mergeCell ref="R487:X488"/>
    <mergeCell ref="AS234:AY234"/>
    <mergeCell ref="AJ408:AP408"/>
    <mergeCell ref="E247:CJ247"/>
    <mergeCell ref="ED460:EG460"/>
    <mergeCell ref="AR450:BG450"/>
    <mergeCell ref="AR449:BG449"/>
    <mergeCell ref="G230:S230"/>
    <mergeCell ref="T230:AH230"/>
    <mergeCell ref="AI230:AO230"/>
    <mergeCell ref="AP230:AR230"/>
    <mergeCell ref="F251:N252"/>
    <mergeCell ref="E230:F230"/>
    <mergeCell ref="E246:CI246"/>
    <mergeCell ref="D251:E252"/>
    <mergeCell ref="X253:AF253"/>
    <mergeCell ref="BE252:BV253"/>
    <mergeCell ref="BE254:BV254"/>
    <mergeCell ref="AL251:AP251"/>
    <mergeCell ref="AL252:AO252"/>
    <mergeCell ref="D254:E254"/>
    <mergeCell ref="AZ233:BF233"/>
    <mergeCell ref="BG233:BM233"/>
    <mergeCell ref="BB293:BO294"/>
    <mergeCell ref="AS284:AY285"/>
    <mergeCell ref="O282:W282"/>
    <mergeCell ref="X282:AF282"/>
    <mergeCell ref="AG282:AK282"/>
    <mergeCell ref="F280:N280"/>
    <mergeCell ref="F283:N283"/>
    <mergeCell ref="AZ231:BF231"/>
    <mergeCell ref="BN233:BT233"/>
    <mergeCell ref="BU233:CA233"/>
    <mergeCell ref="O277:W277"/>
    <mergeCell ref="D347:AD347"/>
    <mergeCell ref="F286:N286"/>
    <mergeCell ref="BP301:CJ301"/>
    <mergeCell ref="AR302:BA302"/>
    <mergeCell ref="BB302:BO302"/>
    <mergeCell ref="AG265:AK265"/>
    <mergeCell ref="AL268:AO268"/>
    <mergeCell ref="O265:W265"/>
    <mergeCell ref="AZ284:BG285"/>
    <mergeCell ref="AS275:CG275"/>
    <mergeCell ref="D273:E273"/>
    <mergeCell ref="D272:E272"/>
    <mergeCell ref="AH302:AP303"/>
    <mergeCell ref="BB308:BO308"/>
    <mergeCell ref="V294:AG295"/>
    <mergeCell ref="V304:AG305"/>
    <mergeCell ref="AR304:BA304"/>
    <mergeCell ref="AR305:BA305"/>
    <mergeCell ref="AR306:BA306"/>
    <mergeCell ref="AR307:BA307"/>
    <mergeCell ref="BB307:BO307"/>
    <mergeCell ref="BP307:CJ307"/>
    <mergeCell ref="D276:E276"/>
    <mergeCell ref="D275:E275"/>
    <mergeCell ref="F274:N274"/>
    <mergeCell ref="O274:W274"/>
    <mergeCell ref="AL274:AO274"/>
    <mergeCell ref="AG275:AK275"/>
    <mergeCell ref="D277:E277"/>
    <mergeCell ref="AR266:CJ267"/>
    <mergeCell ref="BB299:BO299"/>
    <mergeCell ref="BB296:BO296"/>
    <mergeCell ref="BP296:CJ296"/>
    <mergeCell ref="O273:W273"/>
    <mergeCell ref="AR336:CJ337"/>
    <mergeCell ref="AK392:AO393"/>
    <mergeCell ref="AH304:AP305"/>
    <mergeCell ref="D367:E372"/>
    <mergeCell ref="F282:N282"/>
    <mergeCell ref="AH292:AP293"/>
    <mergeCell ref="R330:AI331"/>
    <mergeCell ref="R390:AE390"/>
    <mergeCell ref="AF390:AP390"/>
    <mergeCell ref="F366:H371"/>
    <mergeCell ref="N366:Q371"/>
    <mergeCell ref="R366:S371"/>
    <mergeCell ref="D373:E375"/>
    <mergeCell ref="AE344:AP344"/>
    <mergeCell ref="AE347:AP347"/>
    <mergeCell ref="AH298:AP299"/>
    <mergeCell ref="AE357:AP357"/>
    <mergeCell ref="D283:E283"/>
    <mergeCell ref="O283:W283"/>
    <mergeCell ref="AH300:AP301"/>
    <mergeCell ref="AK366:AM371"/>
    <mergeCell ref="AP372:AP374"/>
    <mergeCell ref="I366:J371"/>
    <mergeCell ref="V366:W371"/>
    <mergeCell ref="AE351:AP351"/>
    <mergeCell ref="D352:AD352"/>
    <mergeCell ref="AP392:AP393"/>
    <mergeCell ref="AG287:AK287"/>
    <mergeCell ref="BP299:CJ299"/>
    <mergeCell ref="BP300:CJ300"/>
    <mergeCell ref="AR301:BA301"/>
    <mergeCell ref="BB301:BO301"/>
    <mergeCell ref="AN372:AO374"/>
    <mergeCell ref="BB322:BO322"/>
    <mergeCell ref="AR332:BA332"/>
    <mergeCell ref="AR333:BA333"/>
    <mergeCell ref="BP314:CJ314"/>
    <mergeCell ref="AR317:BA317"/>
    <mergeCell ref="BB318:BO318"/>
    <mergeCell ref="BP318:CJ318"/>
    <mergeCell ref="AR320:BA320"/>
    <mergeCell ref="BB320:BO320"/>
    <mergeCell ref="BP320:CJ320"/>
    <mergeCell ref="AR321:BA321"/>
    <mergeCell ref="BB321:BO321"/>
    <mergeCell ref="N394:Q395"/>
    <mergeCell ref="R394:V395"/>
    <mergeCell ref="AR328:BA328"/>
    <mergeCell ref="AR329:BA329"/>
    <mergeCell ref="AR325:BA325"/>
    <mergeCell ref="AR326:BA326"/>
    <mergeCell ref="BP324:CJ324"/>
    <mergeCell ref="AR377:CJ378"/>
    <mergeCell ref="BF379:BS380"/>
    <mergeCell ref="BF381:BS382"/>
    <mergeCell ref="P379:AG380"/>
    <mergeCell ref="P381:AG382"/>
    <mergeCell ref="W392:AA393"/>
    <mergeCell ref="AB394:AE395"/>
    <mergeCell ref="BP331:CJ331"/>
    <mergeCell ref="BP332:CJ332"/>
    <mergeCell ref="BY363:CJ364"/>
    <mergeCell ref="AR341:BB358"/>
    <mergeCell ref="BC341:BH358"/>
    <mergeCell ref="AE346:AP346"/>
    <mergeCell ref="BP333:CJ333"/>
    <mergeCell ref="BB324:BO324"/>
    <mergeCell ref="D342:AD342"/>
    <mergeCell ref="BT338:CJ338"/>
    <mergeCell ref="CC379:CJ380"/>
    <mergeCell ref="BB325:BO325"/>
    <mergeCell ref="BB326:BO326"/>
    <mergeCell ref="AR322:BA322"/>
    <mergeCell ref="AH294:AP295"/>
    <mergeCell ref="D270:E270"/>
    <mergeCell ref="D271:E271"/>
    <mergeCell ref="F271:N271"/>
    <mergeCell ref="O271:W271"/>
    <mergeCell ref="X271:AF271"/>
    <mergeCell ref="AG277:AK277"/>
    <mergeCell ref="AL271:AO271"/>
    <mergeCell ref="F278:N278"/>
    <mergeCell ref="AG285:AK285"/>
    <mergeCell ref="AG270:AK270"/>
    <mergeCell ref="AL287:AO287"/>
    <mergeCell ref="D344:AD344"/>
    <mergeCell ref="AH296:AP297"/>
    <mergeCell ref="AE352:AP352"/>
    <mergeCell ref="X276:AF276"/>
    <mergeCell ref="AG276:AK276"/>
    <mergeCell ref="AL276:AO276"/>
    <mergeCell ref="AL275:AO275"/>
    <mergeCell ref="BB310:BO310"/>
    <mergeCell ref="AR331:BA331"/>
    <mergeCell ref="D343:AD343"/>
    <mergeCell ref="D285:E285"/>
    <mergeCell ref="AG264:AK264"/>
    <mergeCell ref="AL264:AO264"/>
    <mergeCell ref="X284:AF284"/>
    <mergeCell ref="AG284:AK284"/>
    <mergeCell ref="AL284:AO284"/>
    <mergeCell ref="AS256:BD256"/>
    <mergeCell ref="AS257:BD257"/>
    <mergeCell ref="F255:N255"/>
    <mergeCell ref="AG261:AK261"/>
    <mergeCell ref="AL261:AO261"/>
    <mergeCell ref="F262:N262"/>
    <mergeCell ref="F272:N272"/>
    <mergeCell ref="O272:W272"/>
    <mergeCell ref="AS273:AZ274"/>
    <mergeCell ref="AL278:AO278"/>
    <mergeCell ref="X272:AF272"/>
    <mergeCell ref="AG272:AK272"/>
    <mergeCell ref="AL267:AO267"/>
    <mergeCell ref="X273:AF273"/>
    <mergeCell ref="G188:S188"/>
    <mergeCell ref="T188:AH188"/>
    <mergeCell ref="AI188:AO188"/>
    <mergeCell ref="AP188:AR188"/>
    <mergeCell ref="AS188:AY188"/>
    <mergeCell ref="AZ188:BF188"/>
    <mergeCell ref="BG188:BM188"/>
    <mergeCell ref="BN188:BT188"/>
    <mergeCell ref="BU188:CA188"/>
    <mergeCell ref="AI186:AO186"/>
    <mergeCell ref="AP186:AR186"/>
    <mergeCell ref="AS186:AY186"/>
    <mergeCell ref="AZ186:BF186"/>
    <mergeCell ref="AZ191:BF191"/>
    <mergeCell ref="CB229:CF229"/>
    <mergeCell ref="CB230:CF230"/>
    <mergeCell ref="X261:AF261"/>
    <mergeCell ref="AS230:AY230"/>
    <mergeCell ref="AZ230:BF230"/>
    <mergeCell ref="BG230:BM230"/>
    <mergeCell ref="BN230:BT230"/>
    <mergeCell ref="BU189:CA189"/>
    <mergeCell ref="CB228:CF228"/>
    <mergeCell ref="F253:N253"/>
    <mergeCell ref="O253:W253"/>
    <mergeCell ref="CB233:CF233"/>
    <mergeCell ref="BU232:CA232"/>
    <mergeCell ref="AI234:AO234"/>
    <mergeCell ref="AP234:AR234"/>
    <mergeCell ref="BN229:BT229"/>
    <mergeCell ref="BU229:CA229"/>
    <mergeCell ref="D249:AP250"/>
    <mergeCell ref="BY365:CJ366"/>
    <mergeCell ref="I372:J374"/>
    <mergeCell ref="K372:M374"/>
    <mergeCell ref="AL280:AO280"/>
    <mergeCell ref="AG279:AK279"/>
    <mergeCell ref="F281:N281"/>
    <mergeCell ref="O281:W281"/>
    <mergeCell ref="AG281:AK281"/>
    <mergeCell ref="D280:E280"/>
    <mergeCell ref="D279:E279"/>
    <mergeCell ref="V292:AG293"/>
    <mergeCell ref="F287:N287"/>
    <mergeCell ref="O287:W287"/>
    <mergeCell ref="X287:AF287"/>
    <mergeCell ref="AR361:CJ362"/>
    <mergeCell ref="AR369:CJ370"/>
    <mergeCell ref="T366:U371"/>
    <mergeCell ref="BT339:BZ340"/>
    <mergeCell ref="AR363:BB364"/>
    <mergeCell ref="R332:AI333"/>
    <mergeCell ref="R328:AI329"/>
    <mergeCell ref="BC365:BM366"/>
    <mergeCell ref="BN363:BX364"/>
    <mergeCell ref="BN365:BX366"/>
    <mergeCell ref="K366:M371"/>
    <mergeCell ref="BU371:CJ372"/>
    <mergeCell ref="BU373:CJ374"/>
    <mergeCell ref="AG366:AJ371"/>
    <mergeCell ref="X363:AO365"/>
    <mergeCell ref="D358:AD358"/>
    <mergeCell ref="AE358:AP358"/>
    <mergeCell ref="AE345:AP345"/>
    <mergeCell ref="AB392:AE393"/>
    <mergeCell ref="AF392:AJ393"/>
    <mergeCell ref="F372:H374"/>
    <mergeCell ref="AR365:BB366"/>
    <mergeCell ref="BC363:BM364"/>
    <mergeCell ref="BC373:BT374"/>
    <mergeCell ref="AE342:AP342"/>
    <mergeCell ref="AR300:BA300"/>
    <mergeCell ref="BB300:BO300"/>
    <mergeCell ref="AR383:BR383"/>
    <mergeCell ref="BC371:BT372"/>
    <mergeCell ref="AC372:AF374"/>
    <mergeCell ref="N372:Q374"/>
    <mergeCell ref="R372:S374"/>
    <mergeCell ref="T372:U374"/>
    <mergeCell ref="AP394:AP395"/>
    <mergeCell ref="AJ330:AP331"/>
    <mergeCell ref="D346:AD346"/>
    <mergeCell ref="D348:AD348"/>
    <mergeCell ref="D345:AD345"/>
    <mergeCell ref="D349:AD349"/>
    <mergeCell ref="BT381:CB382"/>
    <mergeCell ref="AH379:AP380"/>
    <mergeCell ref="AH381:AP382"/>
    <mergeCell ref="AE349:AP349"/>
    <mergeCell ref="D350:AD350"/>
    <mergeCell ref="BI338:BS338"/>
    <mergeCell ref="BI339:BS340"/>
    <mergeCell ref="AP363:AP371"/>
    <mergeCell ref="AG372:AJ374"/>
    <mergeCell ref="BP302:CJ302"/>
    <mergeCell ref="AR303:BA303"/>
    <mergeCell ref="BT379:CB380"/>
    <mergeCell ref="AE343:AP343"/>
    <mergeCell ref="D353:AD353"/>
    <mergeCell ref="AE353:AP353"/>
    <mergeCell ref="D354:AD354"/>
    <mergeCell ref="AE354:AP354"/>
    <mergeCell ref="P405:Y405"/>
    <mergeCell ref="AJ404:AP404"/>
    <mergeCell ref="AJ412:AP412"/>
    <mergeCell ref="AB435:AK435"/>
    <mergeCell ref="Z405:AI405"/>
    <mergeCell ref="Z406:AI406"/>
    <mergeCell ref="CC381:CJ382"/>
    <mergeCell ref="AL429:AP429"/>
    <mergeCell ref="AL430:AP430"/>
    <mergeCell ref="AL431:AP431"/>
    <mergeCell ref="AL432:AP432"/>
    <mergeCell ref="AL433:AP433"/>
    <mergeCell ref="Z415:AI415"/>
    <mergeCell ref="AL427:AP427"/>
    <mergeCell ref="I394:M395"/>
    <mergeCell ref="Q425:AA426"/>
    <mergeCell ref="AL435:AP435"/>
    <mergeCell ref="AJ400:AP401"/>
    <mergeCell ref="Z408:AI408"/>
    <mergeCell ref="Z409:AI409"/>
    <mergeCell ref="AB431:AK431"/>
    <mergeCell ref="V372:W374"/>
    <mergeCell ref="AE348:AP348"/>
    <mergeCell ref="P413:Y413"/>
    <mergeCell ref="AK394:AO395"/>
    <mergeCell ref="D351:AD351"/>
    <mergeCell ref="BG520:BL520"/>
    <mergeCell ref="AR560:CD561"/>
    <mergeCell ref="BA512:BF512"/>
    <mergeCell ref="BA507:BF507"/>
    <mergeCell ref="BM508:BR508"/>
    <mergeCell ref="AA516:AF516"/>
    <mergeCell ref="AA517:AF517"/>
    <mergeCell ref="AA518:AF518"/>
    <mergeCell ref="AG518:AL518"/>
    <mergeCell ref="AG515:AL515"/>
    <mergeCell ref="AG516:AL516"/>
    <mergeCell ref="CE509:CJ509"/>
    <mergeCell ref="BG511:BL511"/>
    <mergeCell ref="BG508:BL508"/>
    <mergeCell ref="BM510:BR510"/>
    <mergeCell ref="P412:Y412"/>
    <mergeCell ref="Z400:AI401"/>
    <mergeCell ref="BS508:BX508"/>
    <mergeCell ref="W463:AD463"/>
    <mergeCell ref="AE463:AL463"/>
    <mergeCell ref="AM463:AP463"/>
    <mergeCell ref="AE464:AL464"/>
    <mergeCell ref="AM453:AN453"/>
    <mergeCell ref="AK454:AL454"/>
    <mergeCell ref="AM454:AN454"/>
    <mergeCell ref="AI455:AJ455"/>
    <mergeCell ref="AK455:AL455"/>
    <mergeCell ref="AM455:AN455"/>
    <mergeCell ref="AI456:AJ456"/>
    <mergeCell ref="AK456:AL456"/>
    <mergeCell ref="AM456:AN456"/>
    <mergeCell ref="BH455:BP455"/>
    <mergeCell ref="M451:P451"/>
    <mergeCell ref="AK451:AL451"/>
    <mergeCell ref="AM451:AN451"/>
    <mergeCell ref="AK452:AL452"/>
    <mergeCell ref="AM452:AN452"/>
    <mergeCell ref="AA449:AB450"/>
    <mergeCell ref="W451:X451"/>
    <mergeCell ref="W452:X452"/>
    <mergeCell ref="W453:X453"/>
    <mergeCell ref="AG451:AH451"/>
    <mergeCell ref="AG452:AH452"/>
    <mergeCell ref="CE510:CJ510"/>
    <mergeCell ref="BG519:BL519"/>
    <mergeCell ref="U516:Z516"/>
    <mergeCell ref="AU525:AZ525"/>
    <mergeCell ref="AU526:AZ526"/>
    <mergeCell ref="AQ525:AT525"/>
    <mergeCell ref="U525:Z525"/>
    <mergeCell ref="BA509:BF509"/>
    <mergeCell ref="BY525:CD525"/>
    <mergeCell ref="CE517:CJ517"/>
    <mergeCell ref="AR455:BG455"/>
    <mergeCell ref="AM467:AP467"/>
    <mergeCell ref="AG517:AL517"/>
    <mergeCell ref="AR478:BG479"/>
    <mergeCell ref="BZ476:CJ477"/>
    <mergeCell ref="BM518:BR518"/>
    <mergeCell ref="CE507:CJ507"/>
    <mergeCell ref="AM513:AP513"/>
    <mergeCell ref="BM512:BR512"/>
    <mergeCell ref="AA513:AF513"/>
    <mergeCell ref="AA514:AF514"/>
    <mergeCell ref="BM519:BR519"/>
    <mergeCell ref="CE511:CJ511"/>
    <mergeCell ref="CE512:CJ512"/>
    <mergeCell ref="CE513:CJ513"/>
    <mergeCell ref="CE514:CJ514"/>
    <mergeCell ref="U523:Z523"/>
    <mergeCell ref="AG524:AL524"/>
    <mergeCell ref="AA521:AF521"/>
    <mergeCell ref="AG522:AL522"/>
    <mergeCell ref="AG551:AM551"/>
    <mergeCell ref="AP532:AP534"/>
    <mergeCell ref="BS525:BX525"/>
    <mergeCell ref="U524:Z524"/>
    <mergeCell ref="S550:Y550"/>
    <mergeCell ref="BM521:BR521"/>
    <mergeCell ref="BY521:CD521"/>
    <mergeCell ref="BS522:BX522"/>
    <mergeCell ref="CH534:CJ534"/>
    <mergeCell ref="AG532:AJ534"/>
    <mergeCell ref="AA525:AF525"/>
    <mergeCell ref="AR536:BH536"/>
    <mergeCell ref="AR534:BH534"/>
    <mergeCell ref="BR533:BW533"/>
    <mergeCell ref="AR532:BH532"/>
    <mergeCell ref="AR533:BH533"/>
    <mergeCell ref="AA526:AF526"/>
    <mergeCell ref="BG526:BL526"/>
    <mergeCell ref="BA515:BF515"/>
    <mergeCell ref="BA516:BF516"/>
    <mergeCell ref="BA517:BF517"/>
    <mergeCell ref="BG518:BL518"/>
    <mergeCell ref="AR535:BH535"/>
    <mergeCell ref="CE525:CJ525"/>
    <mergeCell ref="AG552:AM552"/>
    <mergeCell ref="AR562:BR563"/>
    <mergeCell ref="W571:AA572"/>
    <mergeCell ref="O535:S535"/>
    <mergeCell ref="BY526:CD526"/>
    <mergeCell ref="D551:R551"/>
    <mergeCell ref="D552:R552"/>
    <mergeCell ref="D553:R553"/>
    <mergeCell ref="D562:Q565"/>
    <mergeCell ref="CB534:CG534"/>
    <mergeCell ref="AR567:BR567"/>
    <mergeCell ref="CB567:CJ567"/>
    <mergeCell ref="CH536:CJ536"/>
    <mergeCell ref="AN551:AP551"/>
    <mergeCell ref="BS566:CA566"/>
    <mergeCell ref="CB566:CJ566"/>
    <mergeCell ref="AR570:BR570"/>
    <mergeCell ref="AK569:AP570"/>
    <mergeCell ref="BS572:CA572"/>
    <mergeCell ref="AB569:AJ570"/>
    <mergeCell ref="BS569:CA569"/>
    <mergeCell ref="CB569:CJ569"/>
    <mergeCell ref="S552:Y552"/>
    <mergeCell ref="Z550:AF550"/>
    <mergeCell ref="Z551:AF551"/>
    <mergeCell ref="AQ526:AT526"/>
    <mergeCell ref="BI532:BN532"/>
    <mergeCell ref="BI533:BN533"/>
    <mergeCell ref="BI534:BN534"/>
    <mergeCell ref="AR530:CJ531"/>
    <mergeCell ref="CH532:CJ532"/>
    <mergeCell ref="AI666:AL666"/>
    <mergeCell ref="AC657:AP657"/>
    <mergeCell ref="AC658:AP658"/>
    <mergeCell ref="AE665:AL665"/>
    <mergeCell ref="AM665:AP665"/>
    <mergeCell ref="AI672:AP672"/>
    <mergeCell ref="AC660:AP660"/>
    <mergeCell ref="AA666:AD666"/>
    <mergeCell ref="AR658:BA658"/>
    <mergeCell ref="CB571:CJ571"/>
    <mergeCell ref="R569:V570"/>
    <mergeCell ref="W569:AA570"/>
    <mergeCell ref="BR536:BW536"/>
    <mergeCell ref="AR568:BR568"/>
    <mergeCell ref="BS568:CA568"/>
    <mergeCell ref="O532:S534"/>
    <mergeCell ref="U526:Z526"/>
    <mergeCell ref="AR571:BR571"/>
    <mergeCell ref="CB562:CJ563"/>
    <mergeCell ref="V659:AB659"/>
    <mergeCell ref="AR591:BQ596"/>
    <mergeCell ref="AC615:AK615"/>
    <mergeCell ref="AK637:AN637"/>
    <mergeCell ref="BB648:BH649"/>
    <mergeCell ref="BI648:BO649"/>
    <mergeCell ref="AG633:AJ633"/>
    <mergeCell ref="BP651:CJ651"/>
    <mergeCell ref="BB652:BH652"/>
    <mergeCell ref="AR633:BY633"/>
    <mergeCell ref="AR646:CJ647"/>
    <mergeCell ref="AR648:BA649"/>
    <mergeCell ref="AR650:BA650"/>
    <mergeCell ref="AI674:AN674"/>
    <mergeCell ref="AO674:AP674"/>
    <mergeCell ref="AD673:AH673"/>
    <mergeCell ref="AI673:AN673"/>
    <mergeCell ref="AO673:AP673"/>
    <mergeCell ref="AA667:AD667"/>
    <mergeCell ref="AI667:AL667"/>
    <mergeCell ref="BP656:CJ656"/>
    <mergeCell ref="BP654:CJ654"/>
    <mergeCell ref="R595:U595"/>
    <mergeCell ref="AG596:AM596"/>
    <mergeCell ref="BL708:BO708"/>
    <mergeCell ref="BP708:BS708"/>
    <mergeCell ref="BT708:BV708"/>
    <mergeCell ref="BW708:BY708"/>
    <mergeCell ref="BZ708:CB708"/>
    <mergeCell ref="CC708:CF708"/>
    <mergeCell ref="BH706:BK706"/>
    <mergeCell ref="CC706:CF706"/>
    <mergeCell ref="BZ706:CB706"/>
    <mergeCell ref="AC610:AK612"/>
    <mergeCell ref="BG614:BK614"/>
    <mergeCell ref="BL613:BP613"/>
    <mergeCell ref="AR614:AV614"/>
    <mergeCell ref="BB615:BF615"/>
    <mergeCell ref="AR613:AV613"/>
    <mergeCell ref="BZ638:CJ638"/>
    <mergeCell ref="BZ639:CJ639"/>
    <mergeCell ref="CF614:CJ614"/>
    <mergeCell ref="AR616:CJ616"/>
    <mergeCell ref="AR618:CJ619"/>
    <mergeCell ref="AC614:AK614"/>
    <mergeCell ref="AA688:AE688"/>
    <mergeCell ref="AF683:AJ684"/>
    <mergeCell ref="AF685:AJ685"/>
    <mergeCell ref="AF686:AJ686"/>
    <mergeCell ref="AF687:AJ687"/>
    <mergeCell ref="AJ706:AL706"/>
    <mergeCell ref="BI660:BO660"/>
    <mergeCell ref="BB656:BH656"/>
    <mergeCell ref="Z709:AC709"/>
    <mergeCell ref="BS577:CA577"/>
    <mergeCell ref="Z601:AF601"/>
    <mergeCell ref="V594:Y594"/>
    <mergeCell ref="V595:Y595"/>
    <mergeCell ref="BR599:CJ599"/>
    <mergeCell ref="BR600:CJ600"/>
    <mergeCell ref="CB572:CJ572"/>
    <mergeCell ref="CB577:CJ577"/>
    <mergeCell ref="AR572:BR572"/>
    <mergeCell ref="AR577:BR577"/>
    <mergeCell ref="BS576:CA576"/>
    <mergeCell ref="CB576:CJ576"/>
    <mergeCell ref="BS573:CA573"/>
    <mergeCell ref="CB574:CJ574"/>
    <mergeCell ref="CG707:CJ707"/>
    <mergeCell ref="CC709:CF709"/>
    <mergeCell ref="CG709:CJ709"/>
    <mergeCell ref="CG708:CJ708"/>
    <mergeCell ref="BH707:BK707"/>
    <mergeCell ref="BL707:BO707"/>
    <mergeCell ref="AD705:AF705"/>
    <mergeCell ref="AG705:AI705"/>
    <mergeCell ref="AD707:AF707"/>
    <mergeCell ref="CG706:CJ706"/>
    <mergeCell ref="BP710:BS710"/>
    <mergeCell ref="BP706:BS706"/>
    <mergeCell ref="BT706:BV706"/>
    <mergeCell ref="BW706:BY706"/>
    <mergeCell ref="BP660:CJ660"/>
    <mergeCell ref="BP650:CJ650"/>
    <mergeCell ref="BZ634:CJ634"/>
    <mergeCell ref="BB610:BF612"/>
    <mergeCell ref="AW614:BA614"/>
    <mergeCell ref="BZ633:CJ633"/>
    <mergeCell ref="BB613:BF613"/>
    <mergeCell ref="BG613:BK613"/>
    <mergeCell ref="AR597:BQ597"/>
    <mergeCell ref="AR626:BO626"/>
    <mergeCell ref="BP623:CB623"/>
    <mergeCell ref="BV614:BZ614"/>
    <mergeCell ref="CA614:CE614"/>
    <mergeCell ref="BW705:BY705"/>
    <mergeCell ref="AR627:CJ627"/>
    <mergeCell ref="AR638:BY638"/>
    <mergeCell ref="AR639:BY639"/>
    <mergeCell ref="AR640:BY640"/>
    <mergeCell ref="BB614:BF614"/>
    <mergeCell ref="CF615:CJ615"/>
    <mergeCell ref="BS578:CA578"/>
    <mergeCell ref="AR579:CJ579"/>
    <mergeCell ref="AR598:BQ598"/>
    <mergeCell ref="AR599:BQ599"/>
    <mergeCell ref="BN586:BV586"/>
    <mergeCell ref="BE584:BV584"/>
    <mergeCell ref="BW584:CJ584"/>
    <mergeCell ref="BW585:CC585"/>
    <mergeCell ref="BZ640:CJ640"/>
    <mergeCell ref="BP620:CB621"/>
    <mergeCell ref="BG615:BK615"/>
    <mergeCell ref="BL615:BP615"/>
    <mergeCell ref="CC623:CJ623"/>
    <mergeCell ref="CC624:CJ624"/>
    <mergeCell ref="AW610:BA612"/>
    <mergeCell ref="BR601:CJ601"/>
    <mergeCell ref="CA610:CE612"/>
    <mergeCell ref="AR608:CJ609"/>
    <mergeCell ref="CF610:CJ612"/>
    <mergeCell ref="BV613:BZ613"/>
    <mergeCell ref="AR635:BY635"/>
    <mergeCell ref="AR636:BY636"/>
    <mergeCell ref="AR634:BY634"/>
    <mergeCell ref="BZ637:CJ637"/>
    <mergeCell ref="CC620:CJ621"/>
    <mergeCell ref="BZ726:CB726"/>
    <mergeCell ref="CG726:CJ726"/>
    <mergeCell ref="AR726:BG726"/>
    <mergeCell ref="BW722:BY722"/>
    <mergeCell ref="AR713:BG713"/>
    <mergeCell ref="BL718:BO718"/>
    <mergeCell ref="BP718:BS718"/>
    <mergeCell ref="CC713:CF713"/>
    <mergeCell ref="CC715:CF715"/>
    <mergeCell ref="CG715:CJ715"/>
    <mergeCell ref="BP716:BS716"/>
    <mergeCell ref="BT716:BV716"/>
    <mergeCell ref="BW716:BY716"/>
    <mergeCell ref="BZ716:CB716"/>
    <mergeCell ref="CC716:CF716"/>
    <mergeCell ref="CG716:CJ716"/>
    <mergeCell ref="BP714:BS714"/>
    <mergeCell ref="BT714:BV714"/>
    <mergeCell ref="CG714:CJ714"/>
    <mergeCell ref="BH715:BK715"/>
    <mergeCell ref="BL715:BO715"/>
    <mergeCell ref="BP715:BS715"/>
    <mergeCell ref="BH714:BK714"/>
    <mergeCell ref="BL714:BO714"/>
    <mergeCell ref="BZ635:CJ635"/>
    <mergeCell ref="BZ636:CJ636"/>
    <mergeCell ref="AR641:BW641"/>
    <mergeCell ref="BT722:BV722"/>
    <mergeCell ref="AR723:BG723"/>
    <mergeCell ref="BH724:BK724"/>
    <mergeCell ref="BL724:BO724"/>
    <mergeCell ref="BP724:BS724"/>
    <mergeCell ref="BT724:BV724"/>
    <mergeCell ref="AG523:AL523"/>
    <mergeCell ref="U522:Z522"/>
    <mergeCell ref="AM522:AP522"/>
    <mergeCell ref="U517:Z517"/>
    <mergeCell ref="AG525:AL525"/>
    <mergeCell ref="AG526:AL526"/>
    <mergeCell ref="AG543:AP543"/>
    <mergeCell ref="AG544:AM545"/>
    <mergeCell ref="AN544:AP545"/>
    <mergeCell ref="AR538:CJ538"/>
    <mergeCell ref="BO533:BQ533"/>
    <mergeCell ref="CG711:CJ711"/>
    <mergeCell ref="CG713:CJ713"/>
    <mergeCell ref="AA520:AF520"/>
    <mergeCell ref="BY523:CD523"/>
    <mergeCell ref="BM520:BR520"/>
    <mergeCell ref="BG523:BL523"/>
    <mergeCell ref="BY524:CD524"/>
    <mergeCell ref="BH709:BK709"/>
    <mergeCell ref="BL709:BO709"/>
    <mergeCell ref="BP709:BS709"/>
    <mergeCell ref="AM711:AP711"/>
    <mergeCell ref="CE521:CJ521"/>
    <mergeCell ref="BY517:CD517"/>
    <mergeCell ref="BE585:BM585"/>
    <mergeCell ref="BE586:BM586"/>
    <mergeCell ref="BV610:BZ612"/>
    <mergeCell ref="BA877:BI878"/>
    <mergeCell ref="AJ723:AL723"/>
    <mergeCell ref="AG716:AI716"/>
    <mergeCell ref="AG717:AI717"/>
    <mergeCell ref="AG718:AI718"/>
    <mergeCell ref="BU1147:BW1147"/>
    <mergeCell ref="AN1133:AP1133"/>
    <mergeCell ref="AN1134:AP1134"/>
    <mergeCell ref="BN1123:BS1123"/>
    <mergeCell ref="BT1123:CA1123"/>
    <mergeCell ref="CF1131:CJ1131"/>
    <mergeCell ref="BT715:BV715"/>
    <mergeCell ref="BW715:BY715"/>
    <mergeCell ref="BZ715:CB715"/>
    <mergeCell ref="BT707:BV707"/>
    <mergeCell ref="BL710:BO710"/>
    <mergeCell ref="BW707:BY707"/>
    <mergeCell ref="BZ707:CB707"/>
    <mergeCell ref="AR714:BG714"/>
    <mergeCell ref="AR715:BG715"/>
    <mergeCell ref="CC711:CF711"/>
    <mergeCell ref="AR711:BG711"/>
    <mergeCell ref="BW714:BY714"/>
    <mergeCell ref="AR874:AZ876"/>
    <mergeCell ref="BA874:BI876"/>
    <mergeCell ref="BZ714:CB714"/>
    <mergeCell ref="CC714:CF714"/>
    <mergeCell ref="BH719:BK719"/>
    <mergeCell ref="AR720:BG720"/>
    <mergeCell ref="BL722:BO722"/>
    <mergeCell ref="BP722:BS722"/>
    <mergeCell ref="CC720:CF720"/>
    <mergeCell ref="CG720:CJ720"/>
    <mergeCell ref="BW726:BY726"/>
    <mergeCell ref="BS452:BY452"/>
    <mergeCell ref="BY527:CD527"/>
    <mergeCell ref="BH454:BP454"/>
    <mergeCell ref="AQ524:AT524"/>
    <mergeCell ref="BA511:BF511"/>
    <mergeCell ref="AQ508:AT508"/>
    <mergeCell ref="BA526:BF526"/>
    <mergeCell ref="CE527:CJ527"/>
    <mergeCell ref="AQ513:AT513"/>
    <mergeCell ref="AQ514:AT514"/>
    <mergeCell ref="AN366:AO371"/>
    <mergeCell ref="AR1402:CJ1402"/>
    <mergeCell ref="AR1126:CJ1127"/>
    <mergeCell ref="AR1077:CJ1078"/>
    <mergeCell ref="AR1164:CJ1165"/>
    <mergeCell ref="AR1181:CJ1182"/>
    <mergeCell ref="AR1198:CJ1199"/>
    <mergeCell ref="AR1219:CJ1221"/>
    <mergeCell ref="AR1177:CH1177"/>
    <mergeCell ref="AR1166:BL1167"/>
    <mergeCell ref="BM1166:BT1167"/>
    <mergeCell ref="BU1166:CJ1167"/>
    <mergeCell ref="AR1168:BL1168"/>
    <mergeCell ref="AR1169:BL1169"/>
    <mergeCell ref="AR1170:BL1170"/>
    <mergeCell ref="AR1162:CH1162"/>
    <mergeCell ref="BH450:BP450"/>
    <mergeCell ref="CC626:CJ626"/>
    <mergeCell ref="BP622:CB622"/>
    <mergeCell ref="CG717:CJ717"/>
    <mergeCell ref="AR717:BG717"/>
    <mergeCell ref="G191:S191"/>
    <mergeCell ref="T191:AH191"/>
    <mergeCell ref="AI191:AO191"/>
    <mergeCell ref="E194:F194"/>
    <mergeCell ref="G194:S194"/>
    <mergeCell ref="T194:AH194"/>
    <mergeCell ref="AI194:AO194"/>
    <mergeCell ref="AQ518:AT518"/>
    <mergeCell ref="AB436:AK436"/>
    <mergeCell ref="AB437:AK437"/>
    <mergeCell ref="Q435:AA435"/>
    <mergeCell ref="Q436:AA436"/>
    <mergeCell ref="AL437:AP437"/>
    <mergeCell ref="AB425:AK426"/>
    <mergeCell ref="I392:M393"/>
    <mergeCell ref="N392:Q393"/>
    <mergeCell ref="AU515:AZ515"/>
    <mergeCell ref="AU516:AZ516"/>
    <mergeCell ref="K487:Q488"/>
    <mergeCell ref="AE350:AP350"/>
    <mergeCell ref="AA512:AF512"/>
    <mergeCell ref="AR451:BG451"/>
    <mergeCell ref="W467:AD467"/>
    <mergeCell ref="AB440:AK440"/>
    <mergeCell ref="AB441:AK441"/>
    <mergeCell ref="AR454:BG454"/>
    <mergeCell ref="AL441:AP441"/>
    <mergeCell ref="AR453:BG453"/>
    <mergeCell ref="AR452:BG452"/>
    <mergeCell ref="M454:P454"/>
    <mergeCell ref="W469:AD469"/>
    <mergeCell ref="BL476:BU477"/>
    <mergeCell ref="BL478:BU479"/>
    <mergeCell ref="Q440:AA440"/>
    <mergeCell ref="W455:X455"/>
    <mergeCell ref="BS450:BY450"/>
    <mergeCell ref="U514:Z514"/>
    <mergeCell ref="AM512:AP512"/>
    <mergeCell ref="AM514:AP514"/>
    <mergeCell ref="AM507:AP507"/>
    <mergeCell ref="AM508:AP508"/>
    <mergeCell ref="U510:Z510"/>
    <mergeCell ref="U511:Z511"/>
    <mergeCell ref="U512:Z512"/>
    <mergeCell ref="U513:Z513"/>
    <mergeCell ref="CB455:CG455"/>
    <mergeCell ref="BS506:CJ506"/>
    <mergeCell ref="BS507:BX507"/>
    <mergeCell ref="BY514:CD514"/>
    <mergeCell ref="BY512:CD512"/>
    <mergeCell ref="BS510:BX510"/>
    <mergeCell ref="BG507:BL507"/>
    <mergeCell ref="BH456:BP456"/>
    <mergeCell ref="D468:V468"/>
    <mergeCell ref="D469:V469"/>
    <mergeCell ref="D512:T512"/>
    <mergeCell ref="D513:T513"/>
    <mergeCell ref="D514:T514"/>
    <mergeCell ref="AB429:AK429"/>
    <mergeCell ref="R476:AE477"/>
    <mergeCell ref="R478:AE479"/>
    <mergeCell ref="AF476:AP477"/>
    <mergeCell ref="AG509:AL509"/>
    <mergeCell ref="AG510:AL510"/>
    <mergeCell ref="AG511:AL511"/>
    <mergeCell ref="AG512:AL512"/>
    <mergeCell ref="AG513:AL513"/>
    <mergeCell ref="AG514:AL514"/>
    <mergeCell ref="Y485:AE486"/>
    <mergeCell ref="AF484:AP484"/>
    <mergeCell ref="AE468:AL468"/>
    <mergeCell ref="AM468:AP468"/>
    <mergeCell ref="AE469:AL469"/>
    <mergeCell ref="U506:AL506"/>
    <mergeCell ref="U507:Z507"/>
    <mergeCell ref="AA507:AF507"/>
    <mergeCell ref="AG508:AL508"/>
    <mergeCell ref="AB430:AK430"/>
    <mergeCell ref="Q456:R456"/>
    <mergeCell ref="S449:T450"/>
    <mergeCell ref="S451:T451"/>
    <mergeCell ref="AB432:AK432"/>
    <mergeCell ref="AL438:AP438"/>
    <mergeCell ref="AM509:AP509"/>
    <mergeCell ref="W456:X456"/>
    <mergeCell ref="Q434:AA434"/>
    <mergeCell ref="AB433:AK433"/>
    <mergeCell ref="AB434:AK434"/>
    <mergeCell ref="U449:V450"/>
    <mergeCell ref="U451:V451"/>
    <mergeCell ref="AJ410:AP410"/>
    <mergeCell ref="X366:Y371"/>
    <mergeCell ref="Z366:AB371"/>
    <mergeCell ref="AC366:AF371"/>
    <mergeCell ref="AJ413:AP413"/>
    <mergeCell ref="AR379:BE380"/>
    <mergeCell ref="Q437:AA437"/>
    <mergeCell ref="AM469:AP469"/>
    <mergeCell ref="Q439:AA439"/>
    <mergeCell ref="Q444:AA444"/>
    <mergeCell ref="AR456:BG456"/>
    <mergeCell ref="AF478:AP479"/>
    <mergeCell ref="AR476:BG477"/>
    <mergeCell ref="AR381:BE382"/>
    <mergeCell ref="P417:Y417"/>
    <mergeCell ref="AL436:AP436"/>
    <mergeCell ref="P402:Y402"/>
    <mergeCell ref="P403:Y403"/>
    <mergeCell ref="P404:Y404"/>
    <mergeCell ref="AR371:BB372"/>
    <mergeCell ref="AR373:BB374"/>
    <mergeCell ref="X372:Y374"/>
    <mergeCell ref="Z372:AB374"/>
    <mergeCell ref="AJ402:AP402"/>
    <mergeCell ref="AJ403:AP403"/>
    <mergeCell ref="Z417:AI417"/>
    <mergeCell ref="AJ417:AP417"/>
    <mergeCell ref="AL428:AP428"/>
    <mergeCell ref="AB428:AK428"/>
    <mergeCell ref="P415:Y415"/>
    <mergeCell ref="AL439:AP439"/>
    <mergeCell ref="Z416:AI416"/>
    <mergeCell ref="BY509:CD509"/>
    <mergeCell ref="BY510:CD510"/>
    <mergeCell ref="BY511:CD511"/>
    <mergeCell ref="BS509:BX509"/>
    <mergeCell ref="BY515:CD515"/>
    <mergeCell ref="BG512:BL512"/>
    <mergeCell ref="BG513:BL513"/>
    <mergeCell ref="BG514:BL514"/>
    <mergeCell ref="BH449:BP449"/>
    <mergeCell ref="BM509:BR509"/>
    <mergeCell ref="BZ478:CJ479"/>
    <mergeCell ref="BY507:CD507"/>
    <mergeCell ref="BA508:BF508"/>
    <mergeCell ref="BA518:BF518"/>
    <mergeCell ref="CE515:CJ515"/>
    <mergeCell ref="CE516:CJ516"/>
    <mergeCell ref="BR457:CJ457"/>
    <mergeCell ref="BG517:BL517"/>
    <mergeCell ref="BA506:BR506"/>
    <mergeCell ref="CB453:CG453"/>
    <mergeCell ref="BA514:BF514"/>
    <mergeCell ref="BS512:BX512"/>
    <mergeCell ref="BH452:BP452"/>
    <mergeCell ref="BH451:BP451"/>
    <mergeCell ref="BS454:BY454"/>
    <mergeCell ref="BH453:BP453"/>
    <mergeCell ref="BY516:CD516"/>
    <mergeCell ref="BS516:BX516"/>
    <mergeCell ref="BM515:BR515"/>
    <mergeCell ref="CB121:CF121"/>
    <mergeCell ref="CB122:CF122"/>
    <mergeCell ref="CB123:CF123"/>
    <mergeCell ref="CB124:CF124"/>
    <mergeCell ref="CB125:CF125"/>
    <mergeCell ref="CB126:CF126"/>
    <mergeCell ref="CB127:CF127"/>
    <mergeCell ref="CB128:CF128"/>
    <mergeCell ref="CB129:CF129"/>
    <mergeCell ref="CB184:CF184"/>
    <mergeCell ref="CG184:CJ184"/>
    <mergeCell ref="CG143:CJ143"/>
    <mergeCell ref="CE508:CJ508"/>
    <mergeCell ref="U519:Z519"/>
    <mergeCell ref="AM510:AP510"/>
    <mergeCell ref="AM515:AP515"/>
    <mergeCell ref="AM516:AP516"/>
    <mergeCell ref="AM517:AP517"/>
    <mergeCell ref="AM518:AP518"/>
    <mergeCell ref="CB188:CF188"/>
    <mergeCell ref="CG188:CJ188"/>
    <mergeCell ref="CG189:CJ189"/>
    <mergeCell ref="CB187:CF187"/>
    <mergeCell ref="T185:AH185"/>
    <mergeCell ref="AI185:AO185"/>
    <mergeCell ref="BY508:CD508"/>
    <mergeCell ref="R484:AE484"/>
    <mergeCell ref="AG507:AL507"/>
    <mergeCell ref="BM517:BR517"/>
    <mergeCell ref="CE518:CJ518"/>
    <mergeCell ref="AB438:AK438"/>
    <mergeCell ref="AB439:AK439"/>
    <mergeCell ref="BN143:BT143"/>
    <mergeCell ref="BU143:CA143"/>
    <mergeCell ref="CB143:CF143"/>
    <mergeCell ref="E144:F144"/>
    <mergeCell ref="G144:S144"/>
    <mergeCell ref="T144:AH144"/>
    <mergeCell ref="AI144:AO144"/>
    <mergeCell ref="AP144:AR144"/>
    <mergeCell ref="AS144:AY144"/>
    <mergeCell ref="AZ144:BF144"/>
    <mergeCell ref="BG144:BM144"/>
    <mergeCell ref="BN144:BT144"/>
    <mergeCell ref="BU144:CA144"/>
    <mergeCell ref="CB144:CF144"/>
    <mergeCell ref="AI147:AO147"/>
    <mergeCell ref="AP147:AR147"/>
    <mergeCell ref="AS147:AY147"/>
    <mergeCell ref="AZ147:BF147"/>
    <mergeCell ref="BG147:BM147"/>
    <mergeCell ref="BN147:BT147"/>
    <mergeCell ref="BU147:CA147"/>
    <mergeCell ref="CB147:CF147"/>
    <mergeCell ref="AU508:AZ508"/>
    <mergeCell ref="BG521:BL521"/>
    <mergeCell ref="AQ509:AT509"/>
    <mergeCell ref="AQ519:AT519"/>
    <mergeCell ref="AQ520:AT520"/>
    <mergeCell ref="AQ515:AT515"/>
    <mergeCell ref="AU509:AZ509"/>
    <mergeCell ref="AU510:AZ510"/>
    <mergeCell ref="AU514:AZ514"/>
    <mergeCell ref="BM522:BR522"/>
    <mergeCell ref="BS520:BX520"/>
    <mergeCell ref="E184:F184"/>
    <mergeCell ref="G184:S184"/>
    <mergeCell ref="T184:AH184"/>
    <mergeCell ref="AI184:AO184"/>
    <mergeCell ref="AP184:AR184"/>
    <mergeCell ref="AS184:AY184"/>
    <mergeCell ref="AZ184:BF184"/>
    <mergeCell ref="BG184:BM184"/>
    <mergeCell ref="BN184:BT184"/>
    <mergeCell ref="BU184:CA184"/>
    <mergeCell ref="BT341:BZ358"/>
    <mergeCell ref="R392:V393"/>
    <mergeCell ref="AJ411:AP411"/>
    <mergeCell ref="G185:S185"/>
    <mergeCell ref="U520:Z520"/>
    <mergeCell ref="AL440:AP440"/>
    <mergeCell ref="Q438:AA438"/>
    <mergeCell ref="AA508:AF508"/>
    <mergeCell ref="AA511:AF511"/>
    <mergeCell ref="U518:Z518"/>
    <mergeCell ref="AU511:AZ511"/>
    <mergeCell ref="BM523:BR523"/>
    <mergeCell ref="BM524:BR524"/>
    <mergeCell ref="BM513:BR513"/>
    <mergeCell ref="BM514:BR514"/>
    <mergeCell ref="AU513:AZ513"/>
    <mergeCell ref="BA510:BF510"/>
    <mergeCell ref="BM507:BR507"/>
    <mergeCell ref="AQ522:AT522"/>
    <mergeCell ref="AC532:AF534"/>
    <mergeCell ref="CE526:CJ526"/>
    <mergeCell ref="BS526:BX526"/>
    <mergeCell ref="AK532:AO534"/>
    <mergeCell ref="AU520:AZ520"/>
    <mergeCell ref="BA525:BF525"/>
    <mergeCell ref="BR534:BW534"/>
    <mergeCell ref="BR532:BW532"/>
    <mergeCell ref="CH533:CJ533"/>
    <mergeCell ref="BG524:BL524"/>
    <mergeCell ref="BA523:BF523"/>
    <mergeCell ref="BA524:BF524"/>
    <mergeCell ref="AQ516:AT516"/>
    <mergeCell ref="AU522:AZ522"/>
    <mergeCell ref="AU517:AZ517"/>
    <mergeCell ref="AU518:AZ518"/>
    <mergeCell ref="AU519:AZ519"/>
    <mergeCell ref="BA520:BF520"/>
    <mergeCell ref="BA521:BF521"/>
    <mergeCell ref="AU521:AZ521"/>
    <mergeCell ref="BA519:BF519"/>
    <mergeCell ref="BS517:BX517"/>
    <mergeCell ref="BS518:BX518"/>
    <mergeCell ref="BX532:CA532"/>
    <mergeCell ref="AU512:AZ512"/>
    <mergeCell ref="AQ510:AT510"/>
    <mergeCell ref="AQ511:AT511"/>
    <mergeCell ref="AQ512:AT512"/>
    <mergeCell ref="BM526:BR526"/>
    <mergeCell ref="AM526:AP526"/>
    <mergeCell ref="BO532:BQ532"/>
    <mergeCell ref="AN546:AP546"/>
    <mergeCell ref="AG547:AM547"/>
    <mergeCell ref="BS523:BX523"/>
    <mergeCell ref="BS524:BX524"/>
    <mergeCell ref="BS511:BX511"/>
    <mergeCell ref="BS515:BX515"/>
    <mergeCell ref="AQ523:AT523"/>
    <mergeCell ref="BS513:BX513"/>
    <mergeCell ref="BS514:BX514"/>
    <mergeCell ref="BO534:BQ534"/>
    <mergeCell ref="BI536:BN536"/>
    <mergeCell ref="BO537:BQ537"/>
    <mergeCell ref="BX536:CA536"/>
    <mergeCell ref="BX534:CA534"/>
    <mergeCell ref="BX535:CA535"/>
    <mergeCell ref="BS519:BX519"/>
    <mergeCell ref="BY520:CD520"/>
    <mergeCell ref="BM516:BR516"/>
    <mergeCell ref="BY519:CD519"/>
    <mergeCell ref="BM511:BR511"/>
    <mergeCell ref="BA513:BF513"/>
    <mergeCell ref="BG515:BL515"/>
    <mergeCell ref="BG516:BL516"/>
    <mergeCell ref="BX537:CA537"/>
    <mergeCell ref="AG546:AM546"/>
    <mergeCell ref="AG536:AJ536"/>
    <mergeCell ref="Y537:AB537"/>
    <mergeCell ref="BS562:CA563"/>
    <mergeCell ref="BS565:CA565"/>
    <mergeCell ref="Z552:AF552"/>
    <mergeCell ref="AR569:BR569"/>
    <mergeCell ref="AR574:BR574"/>
    <mergeCell ref="BS574:CA574"/>
    <mergeCell ref="AR576:BR576"/>
    <mergeCell ref="R575:V576"/>
    <mergeCell ref="W575:AA576"/>
    <mergeCell ref="AB575:AJ576"/>
    <mergeCell ref="AK575:AP576"/>
    <mergeCell ref="AK573:AP574"/>
    <mergeCell ref="BS571:CA571"/>
    <mergeCell ref="AR573:BR573"/>
    <mergeCell ref="AK571:AP572"/>
    <mergeCell ref="R573:V574"/>
    <mergeCell ref="W573:AA574"/>
    <mergeCell ref="AB573:AJ574"/>
    <mergeCell ref="W562:AA568"/>
    <mergeCell ref="AB562:AJ568"/>
    <mergeCell ref="AB571:AJ572"/>
    <mergeCell ref="CB570:CJ570"/>
    <mergeCell ref="CB573:CJ573"/>
    <mergeCell ref="Z544:AF545"/>
    <mergeCell ref="S543:AF543"/>
    <mergeCell ref="Z546:AF546"/>
    <mergeCell ref="Z547:AF547"/>
    <mergeCell ref="CB568:CJ568"/>
    <mergeCell ref="R571:V572"/>
    <mergeCell ref="BS570:CA570"/>
    <mergeCell ref="BS567:CA567"/>
    <mergeCell ref="AR565:BR565"/>
    <mergeCell ref="AR566:BR566"/>
    <mergeCell ref="Z600:AF600"/>
    <mergeCell ref="R584:AE585"/>
    <mergeCell ref="AF584:AP585"/>
    <mergeCell ref="AR578:BR578"/>
    <mergeCell ref="R577:V578"/>
    <mergeCell ref="Z592:AF592"/>
    <mergeCell ref="AR584:BD585"/>
    <mergeCell ref="AR581:CJ582"/>
    <mergeCell ref="AG597:AM597"/>
    <mergeCell ref="BR597:CJ597"/>
    <mergeCell ref="BR598:CJ598"/>
    <mergeCell ref="AG593:AM593"/>
    <mergeCell ref="V592:Y592"/>
    <mergeCell ref="V596:Y596"/>
    <mergeCell ref="BW586:CC586"/>
    <mergeCell ref="AN600:AP600"/>
    <mergeCell ref="Z548:AF548"/>
    <mergeCell ref="R597:U597"/>
    <mergeCell ref="BN585:BV585"/>
    <mergeCell ref="R594:U594"/>
    <mergeCell ref="W577:AA578"/>
    <mergeCell ref="R596:U596"/>
    <mergeCell ref="Z596:AF596"/>
    <mergeCell ref="Z597:AF597"/>
    <mergeCell ref="V600:Y600"/>
    <mergeCell ref="AG600:AM600"/>
    <mergeCell ref="R599:U599"/>
    <mergeCell ref="R600:U600"/>
    <mergeCell ref="AN598:AP598"/>
    <mergeCell ref="V593:Y593"/>
    <mergeCell ref="V602:Y602"/>
    <mergeCell ref="R601:U601"/>
    <mergeCell ref="AN601:AP601"/>
    <mergeCell ref="T610:AB612"/>
    <mergeCell ref="BL614:BP614"/>
    <mergeCell ref="BQ614:BU614"/>
    <mergeCell ref="AR610:AV612"/>
    <mergeCell ref="AG594:AM594"/>
    <mergeCell ref="AG595:AM595"/>
    <mergeCell ref="AN592:AP592"/>
    <mergeCell ref="AN593:AP593"/>
    <mergeCell ref="BQ610:BU612"/>
    <mergeCell ref="AR587:CJ587"/>
    <mergeCell ref="AR589:CJ590"/>
    <mergeCell ref="BR591:CJ596"/>
    <mergeCell ref="AR603:CJ603"/>
    <mergeCell ref="AG599:AM599"/>
    <mergeCell ref="BR602:CJ602"/>
    <mergeCell ref="AG601:AM601"/>
    <mergeCell ref="Z595:AF595"/>
    <mergeCell ref="AG602:AM602"/>
    <mergeCell ref="CD585:CJ585"/>
    <mergeCell ref="CD586:CJ586"/>
    <mergeCell ref="AR709:BG709"/>
    <mergeCell ref="AR710:BG710"/>
    <mergeCell ref="BH708:BK708"/>
    <mergeCell ref="AR637:BY637"/>
    <mergeCell ref="BH710:BK710"/>
    <mergeCell ref="CC710:CF710"/>
    <mergeCell ref="CG710:CJ710"/>
    <mergeCell ref="BT710:BV710"/>
    <mergeCell ref="V601:Y601"/>
    <mergeCell ref="AR586:BD586"/>
    <mergeCell ref="AN594:AP594"/>
    <mergeCell ref="V599:Y599"/>
    <mergeCell ref="AG592:AM592"/>
    <mergeCell ref="Z594:AF594"/>
    <mergeCell ref="L593:Q593"/>
    <mergeCell ref="BL706:BO706"/>
    <mergeCell ref="CA613:CE613"/>
    <mergeCell ref="CF613:CJ613"/>
    <mergeCell ref="CC622:CJ622"/>
    <mergeCell ref="CC625:CJ625"/>
    <mergeCell ref="AR652:BA652"/>
    <mergeCell ref="BI653:BO653"/>
    <mergeCell ref="AR653:BA653"/>
    <mergeCell ref="AR654:BA654"/>
    <mergeCell ref="AJ710:AL710"/>
    <mergeCell ref="AK683:AP684"/>
    <mergeCell ref="W665:AD665"/>
    <mergeCell ref="Y673:AC673"/>
    <mergeCell ref="Z707:AC707"/>
    <mergeCell ref="R707:U707"/>
    <mergeCell ref="AM719:AP719"/>
    <mergeCell ref="AJ718:AL718"/>
    <mergeCell ref="AM707:AP707"/>
    <mergeCell ref="AM708:AP708"/>
    <mergeCell ref="AJ709:AL709"/>
    <mergeCell ref="AJ719:AL719"/>
    <mergeCell ref="V713:Y713"/>
    <mergeCell ref="V714:Y714"/>
    <mergeCell ref="V715:Y715"/>
    <mergeCell ref="V716:Y716"/>
    <mergeCell ref="V717:Y717"/>
    <mergeCell ref="AJ716:AL716"/>
    <mergeCell ref="Z708:AC708"/>
    <mergeCell ref="AD718:AF718"/>
    <mergeCell ref="V709:Y709"/>
    <mergeCell ref="AD719:AF719"/>
    <mergeCell ref="AD720:AF720"/>
    <mergeCell ref="AG714:AI714"/>
    <mergeCell ref="AJ707:AL707"/>
    <mergeCell ref="AG707:AI707"/>
    <mergeCell ref="AK685:AP685"/>
    <mergeCell ref="AK686:AP686"/>
    <mergeCell ref="AJ705:AL705"/>
    <mergeCell ref="AM705:AP705"/>
    <mergeCell ref="AG710:AI710"/>
    <mergeCell ref="AK693:AP694"/>
    <mergeCell ref="AM710:AP710"/>
    <mergeCell ref="V712:Y712"/>
    <mergeCell ref="AG713:AI713"/>
    <mergeCell ref="AG722:AI722"/>
    <mergeCell ref="AA695:AE695"/>
    <mergeCell ref="AK695:AP695"/>
    <mergeCell ref="R715:U715"/>
    <mergeCell ref="AM717:AP717"/>
    <mergeCell ref="AM713:AP713"/>
    <mergeCell ref="AM714:AP714"/>
    <mergeCell ref="AJ714:AL714"/>
    <mergeCell ref="R710:U710"/>
    <mergeCell ref="R711:U711"/>
    <mergeCell ref="Z717:AC717"/>
    <mergeCell ref="AM715:AP715"/>
    <mergeCell ref="AA696:AE696"/>
    <mergeCell ref="AF695:AJ695"/>
    <mergeCell ref="AF696:AJ696"/>
    <mergeCell ref="AK696:AP696"/>
    <mergeCell ref="AA693:AE694"/>
    <mergeCell ref="AF693:AJ694"/>
    <mergeCell ref="R712:U712"/>
    <mergeCell ref="AJ721:AL721"/>
    <mergeCell ref="AJ713:AL713"/>
    <mergeCell ref="AJ717:AL717"/>
    <mergeCell ref="AM709:AP709"/>
    <mergeCell ref="AJ724:AL724"/>
    <mergeCell ref="R718:U718"/>
    <mergeCell ref="R719:U719"/>
    <mergeCell ref="R720:U720"/>
    <mergeCell ref="V706:Y706"/>
    <mergeCell ref="V707:Y707"/>
    <mergeCell ref="R721:U721"/>
    <mergeCell ref="R722:U722"/>
    <mergeCell ref="V721:Y721"/>
    <mergeCell ref="R723:U723"/>
    <mergeCell ref="V710:Y710"/>
    <mergeCell ref="V711:Y711"/>
    <mergeCell ref="AD721:AF721"/>
    <mergeCell ref="R706:U706"/>
    <mergeCell ref="R708:U708"/>
    <mergeCell ref="Z714:AC714"/>
    <mergeCell ref="R709:U709"/>
    <mergeCell ref="V708:Y708"/>
    <mergeCell ref="Z721:AC721"/>
    <mergeCell ref="AD708:AF708"/>
    <mergeCell ref="AJ715:AL715"/>
    <mergeCell ref="AG715:AI715"/>
    <mergeCell ref="AG709:AI709"/>
    <mergeCell ref="R714:U714"/>
    <mergeCell ref="R724:U724"/>
    <mergeCell ref="Z722:AC722"/>
    <mergeCell ref="V722:Y722"/>
    <mergeCell ref="Z713:AC713"/>
    <mergeCell ref="AG706:AI706"/>
    <mergeCell ref="R727:U727"/>
    <mergeCell ref="AD717:AF717"/>
    <mergeCell ref="AD706:AF706"/>
    <mergeCell ref="AD709:AF709"/>
    <mergeCell ref="AD710:AF710"/>
    <mergeCell ref="Z723:AC723"/>
    <mergeCell ref="Z729:AC729"/>
    <mergeCell ref="Z730:AC730"/>
    <mergeCell ref="Z727:AC727"/>
    <mergeCell ref="Z728:AC728"/>
    <mergeCell ref="V719:Y719"/>
    <mergeCell ref="V720:Y720"/>
    <mergeCell ref="R716:U716"/>
    <mergeCell ref="R717:U717"/>
    <mergeCell ref="AD716:AF716"/>
    <mergeCell ref="AD722:AF722"/>
    <mergeCell ref="AD724:AF724"/>
    <mergeCell ref="R713:U713"/>
    <mergeCell ref="AD715:AF715"/>
    <mergeCell ref="Z715:AC715"/>
    <mergeCell ref="Z716:AC716"/>
    <mergeCell ref="V718:Y718"/>
    <mergeCell ref="Z726:AC726"/>
    <mergeCell ref="Z718:AC718"/>
    <mergeCell ref="Z719:AC719"/>
    <mergeCell ref="V730:Y730"/>
    <mergeCell ref="V729:Y729"/>
    <mergeCell ref="AM730:AP730"/>
    <mergeCell ref="AG729:AI729"/>
    <mergeCell ref="AG730:AI730"/>
    <mergeCell ref="AD723:AF723"/>
    <mergeCell ref="V724:Y724"/>
    <mergeCell ref="V725:Y725"/>
    <mergeCell ref="AG720:AI720"/>
    <mergeCell ref="AG721:AI721"/>
    <mergeCell ref="AH769:AK769"/>
    <mergeCell ref="AD760:AG760"/>
    <mergeCell ref="AD761:AG761"/>
    <mergeCell ref="V723:Y723"/>
    <mergeCell ref="V727:Y727"/>
    <mergeCell ref="V728:Y728"/>
    <mergeCell ref="AK905:AO905"/>
    <mergeCell ref="AD905:AJ905"/>
    <mergeCell ref="R729:U729"/>
    <mergeCell ref="R730:U730"/>
    <mergeCell ref="R731:U731"/>
    <mergeCell ref="Z720:AC720"/>
    <mergeCell ref="V726:Y726"/>
    <mergeCell ref="R726:U726"/>
    <mergeCell ref="Z725:AC725"/>
    <mergeCell ref="AG723:AI723"/>
    <mergeCell ref="R728:U728"/>
    <mergeCell ref="AI889:AP889"/>
    <mergeCell ref="U892:AA892"/>
    <mergeCell ref="U893:AA893"/>
    <mergeCell ref="U894:AA894"/>
    <mergeCell ref="AB889:AH889"/>
    <mergeCell ref="AB890:AH890"/>
    <mergeCell ref="AG865:AK865"/>
    <mergeCell ref="AR732:BG732"/>
    <mergeCell ref="AR731:BG731"/>
    <mergeCell ref="AR780:BK780"/>
    <mergeCell ref="AI878:AN878"/>
    <mergeCell ref="BL731:BO731"/>
    <mergeCell ref="CC731:CF731"/>
    <mergeCell ref="CG731:CJ731"/>
    <mergeCell ref="BL775:BO775"/>
    <mergeCell ref="BP775:BS775"/>
    <mergeCell ref="BP759:BS759"/>
    <mergeCell ref="BL760:BO760"/>
    <mergeCell ref="BP760:BS760"/>
    <mergeCell ref="BL761:BO761"/>
    <mergeCell ref="AR777:BK777"/>
    <mergeCell ref="BP783:BS783"/>
    <mergeCell ref="BL784:BO784"/>
    <mergeCell ref="AR759:BK759"/>
    <mergeCell ref="AR760:BK760"/>
    <mergeCell ref="AR761:BK761"/>
    <mergeCell ref="BL756:BO756"/>
    <mergeCell ref="AR833:CH833"/>
    <mergeCell ref="BL779:BO779"/>
    <mergeCell ref="BP779:BS779"/>
    <mergeCell ref="BL776:BO776"/>
    <mergeCell ref="BP776:BS776"/>
    <mergeCell ref="BL766:BO766"/>
    <mergeCell ref="BP766:BS766"/>
    <mergeCell ref="BT771:BW771"/>
    <mergeCell ref="BT773:BW773"/>
    <mergeCell ref="AR762:BK762"/>
    <mergeCell ref="AR763:BK763"/>
    <mergeCell ref="AR764:BK764"/>
    <mergeCell ref="AR1157:BF1157"/>
    <mergeCell ref="BG1157:BM1157"/>
    <mergeCell ref="AR926:BJ926"/>
    <mergeCell ref="CA920:CJ920"/>
    <mergeCell ref="AR922:BJ922"/>
    <mergeCell ref="BK922:BR922"/>
    <mergeCell ref="AR1121:BM1121"/>
    <mergeCell ref="BN1121:BS1121"/>
    <mergeCell ref="BZ1134:CE1134"/>
    <mergeCell ref="CG1156:CJ1156"/>
    <mergeCell ref="AR1158:BF1158"/>
    <mergeCell ref="BK919:BR919"/>
    <mergeCell ref="BR1000:BZ1000"/>
    <mergeCell ref="BR990:BZ990"/>
    <mergeCell ref="BR994:BZ994"/>
    <mergeCell ref="BR1001:BZ1001"/>
    <mergeCell ref="AR925:BJ925"/>
    <mergeCell ref="BK925:BR925"/>
    <mergeCell ref="BS925:BZ925"/>
    <mergeCell ref="CA925:CJ925"/>
    <mergeCell ref="AR930:CH931"/>
    <mergeCell ref="AR1082:BM1082"/>
    <mergeCell ref="BN1082:BS1082"/>
    <mergeCell ref="BO1026:BU1026"/>
    <mergeCell ref="BN1157:BT1157"/>
    <mergeCell ref="BK927:BR927"/>
    <mergeCell ref="CA922:CJ922"/>
    <mergeCell ref="AR923:BJ923"/>
    <mergeCell ref="BZ1130:CE1130"/>
    <mergeCell ref="BT1128:BY1129"/>
    <mergeCell ref="BN1080:BS1080"/>
    <mergeCell ref="BT1080:CA1080"/>
    <mergeCell ref="BN1148:BT1148"/>
    <mergeCell ref="AR924:BJ924"/>
    <mergeCell ref="BK924:BR924"/>
    <mergeCell ref="BN1130:BS1130"/>
    <mergeCell ref="BN1131:BS1131"/>
    <mergeCell ref="BZ1133:CE1133"/>
    <mergeCell ref="CF1133:CJ1133"/>
    <mergeCell ref="CF1132:CJ1132"/>
    <mergeCell ref="AR1144:BF1145"/>
    <mergeCell ref="BG1144:BM1145"/>
    <mergeCell ref="BN1144:BT1145"/>
    <mergeCell ref="BU1144:CJ1144"/>
    <mergeCell ref="BU1145:BW1145"/>
    <mergeCell ref="BX1145:CF1145"/>
    <mergeCell ref="CG1145:CJ1145"/>
    <mergeCell ref="BU1148:BW1148"/>
    <mergeCell ref="CB1123:CJ1123"/>
    <mergeCell ref="BN1132:BS1132"/>
    <mergeCell ref="BT1132:BY1132"/>
    <mergeCell ref="AR1133:BM1133"/>
    <mergeCell ref="CA997:CI997"/>
    <mergeCell ref="BI1002:BQ1002"/>
    <mergeCell ref="BO1018:BU1019"/>
    <mergeCell ref="BV1018:CB1019"/>
    <mergeCell ref="BZ1128:CJ1128"/>
    <mergeCell ref="CF1134:CJ1134"/>
    <mergeCell ref="BT1098:CA1098"/>
    <mergeCell ref="BT1119:CA1119"/>
    <mergeCell ref="CB1119:CJ1119"/>
    <mergeCell ref="AR1120:BM1120"/>
    <mergeCell ref="BN1120:BS1120"/>
    <mergeCell ref="AR1081:BM1081"/>
    <mergeCell ref="BH1229:BO1229"/>
    <mergeCell ref="AR1230:AY1230"/>
    <mergeCell ref="AZ1230:BG1230"/>
    <mergeCell ref="AR1084:BM1084"/>
    <mergeCell ref="AF1128:AP1128"/>
    <mergeCell ref="AF1129:AM1129"/>
    <mergeCell ref="BH1030:BN1030"/>
    <mergeCell ref="BO1030:BU1030"/>
    <mergeCell ref="BV1030:CB1030"/>
    <mergeCell ref="BN1084:BS1084"/>
    <mergeCell ref="BT1084:CA1084"/>
    <mergeCell ref="CB1085:CJ1085"/>
    <mergeCell ref="AR1128:BM1129"/>
    <mergeCell ref="BN1128:BS1129"/>
    <mergeCell ref="AR1072:CH1072"/>
    <mergeCell ref="BN1081:BS1081"/>
    <mergeCell ref="CC1034:CJ1034"/>
    <mergeCell ref="AR1031:BG1031"/>
    <mergeCell ref="CG1157:CJ1157"/>
    <mergeCell ref="BG1160:BM1160"/>
    <mergeCell ref="AZ1227:BG1227"/>
    <mergeCell ref="BX1225:CJ1225"/>
    <mergeCell ref="BX1157:CF1157"/>
    <mergeCell ref="BT1120:CA1120"/>
    <mergeCell ref="AF1091:AM1091"/>
    <mergeCell ref="AN1093:AP1093"/>
    <mergeCell ref="AF1090:AM1090"/>
    <mergeCell ref="AR1094:BM1094"/>
    <mergeCell ref="BN1094:BS1094"/>
    <mergeCell ref="BT1094:CA1094"/>
    <mergeCell ref="CB1094:CJ1094"/>
    <mergeCell ref="CB1101:CJ1101"/>
    <mergeCell ref="BS922:BZ922"/>
    <mergeCell ref="AC986:AP986"/>
    <mergeCell ref="AQ986:BH986"/>
    <mergeCell ref="BI986:BQ986"/>
    <mergeCell ref="BR986:BZ986"/>
    <mergeCell ref="AC990:AP990"/>
    <mergeCell ref="AQ990:BH990"/>
    <mergeCell ref="BI990:BQ990"/>
    <mergeCell ref="BH1009:BV1009"/>
    <mergeCell ref="BI995:BQ995"/>
    <mergeCell ref="BR995:BZ995"/>
    <mergeCell ref="AA922:AP922"/>
    <mergeCell ref="AR928:CJ928"/>
    <mergeCell ref="BI997:BQ997"/>
    <mergeCell ref="BR997:BZ997"/>
    <mergeCell ref="Z1021:AE1021"/>
    <mergeCell ref="AC991:AP991"/>
    <mergeCell ref="AQ991:BH991"/>
    <mergeCell ref="AA924:AP924"/>
    <mergeCell ref="AC988:AP988"/>
    <mergeCell ref="AQ988:BH988"/>
    <mergeCell ref="AF1020:AM1020"/>
    <mergeCell ref="BI1000:BQ1000"/>
    <mergeCell ref="AA923:AP923"/>
    <mergeCell ref="Z1020:AE1020"/>
    <mergeCell ref="D995:AB995"/>
    <mergeCell ref="D996:AB996"/>
    <mergeCell ref="D997:AB997"/>
    <mergeCell ref="D998:AB998"/>
    <mergeCell ref="D999:AB999"/>
    <mergeCell ref="D1000:AB1000"/>
    <mergeCell ref="D1001:AB1001"/>
    <mergeCell ref="AQ989:BH989"/>
    <mergeCell ref="AQ996:BH996"/>
    <mergeCell ref="BR993:BZ993"/>
    <mergeCell ref="AR1021:BG1021"/>
    <mergeCell ref="AC992:AP992"/>
    <mergeCell ref="AQ992:BH992"/>
    <mergeCell ref="BI992:BQ992"/>
    <mergeCell ref="BR992:BZ992"/>
    <mergeCell ref="BH1276:BP1276"/>
    <mergeCell ref="AG1296:AM1296"/>
    <mergeCell ref="BF1253:BZ1253"/>
    <mergeCell ref="AG1269:AP1269"/>
    <mergeCell ref="AG1270:AM1270"/>
    <mergeCell ref="AN1270:AP1270"/>
    <mergeCell ref="AN1276:AP1276"/>
    <mergeCell ref="AR1277:BG1277"/>
    <mergeCell ref="BQ1278:BX1278"/>
    <mergeCell ref="BQ1276:BX1276"/>
    <mergeCell ref="AR1151:CH1151"/>
    <mergeCell ref="BO1020:BU1020"/>
    <mergeCell ref="BP1230:BW1230"/>
    <mergeCell ref="Z1222:AJ1223"/>
    <mergeCell ref="AK1228:AP1228"/>
    <mergeCell ref="AK1229:AP1229"/>
    <mergeCell ref="AK1230:AP1230"/>
    <mergeCell ref="AR1124:BM1124"/>
    <mergeCell ref="Z1032:AE1032"/>
    <mergeCell ref="BP1225:BW1225"/>
    <mergeCell ref="BP1229:BW1229"/>
    <mergeCell ref="AR1229:AY1229"/>
    <mergeCell ref="AZ1229:BG1229"/>
    <mergeCell ref="AG1271:AM1271"/>
    <mergeCell ref="AG1273:AM1273"/>
    <mergeCell ref="AG1274:AM1274"/>
    <mergeCell ref="AG1275:AM1275"/>
    <mergeCell ref="AG1276:AM1276"/>
    <mergeCell ref="AG1277:AM1277"/>
    <mergeCell ref="AG1278:AM1278"/>
    <mergeCell ref="AG1279:AM1279"/>
    <mergeCell ref="AG1281:AM1281"/>
    <mergeCell ref="AG1282:AM1282"/>
    <mergeCell ref="AG1280:AM1280"/>
    <mergeCell ref="CA1242:CJ1242"/>
    <mergeCell ref="CA1243:CJ1243"/>
    <mergeCell ref="CA1244:CJ1244"/>
    <mergeCell ref="CA1247:CJ1247"/>
    <mergeCell ref="BF1248:BZ1248"/>
    <mergeCell ref="CA1248:CJ1248"/>
    <mergeCell ref="BF1249:BZ1249"/>
    <mergeCell ref="AR1267:CJ1268"/>
    <mergeCell ref="CA1252:CJ1252"/>
    <mergeCell ref="BQ1275:BX1275"/>
    <mergeCell ref="BY1275:CD1275"/>
    <mergeCell ref="AR1272:BG1272"/>
    <mergeCell ref="BH1272:BP1272"/>
    <mergeCell ref="BY1269:CJ1269"/>
    <mergeCell ref="AN1275:AP1275"/>
    <mergeCell ref="BF1247:BZ1247"/>
    <mergeCell ref="CA1260:CJ1260"/>
    <mergeCell ref="CA1261:CJ1261"/>
    <mergeCell ref="CA1250:CJ1250"/>
    <mergeCell ref="BH1273:BP1273"/>
    <mergeCell ref="AN1282:AP1282"/>
    <mergeCell ref="BF1258:BZ1258"/>
    <mergeCell ref="BY1277:CD1277"/>
    <mergeCell ref="BY1280:CD1280"/>
    <mergeCell ref="AN1284:AP1284"/>
    <mergeCell ref="AN1285:AP1285"/>
    <mergeCell ref="AN1286:AP1286"/>
    <mergeCell ref="AN1287:AP1287"/>
    <mergeCell ref="CE1288:CJ1288"/>
    <mergeCell ref="CE1289:CJ1289"/>
    <mergeCell ref="CE1290:CJ1290"/>
    <mergeCell ref="CE1291:CJ1291"/>
    <mergeCell ref="BY1295:CD1295"/>
    <mergeCell ref="BH1292:BP1292"/>
    <mergeCell ref="BH1293:BP1293"/>
    <mergeCell ref="BH1299:BP1299"/>
    <mergeCell ref="BH1283:BP1283"/>
    <mergeCell ref="CE1283:CJ1283"/>
    <mergeCell ref="BH1291:BP1291"/>
    <mergeCell ref="CE1278:CJ1278"/>
    <mergeCell ref="CE1292:CJ1292"/>
    <mergeCell ref="CE1293:CJ1293"/>
    <mergeCell ref="CE1284:CJ1284"/>
    <mergeCell ref="AN1290:AP1290"/>
    <mergeCell ref="AN1291:AP1291"/>
    <mergeCell ref="AN1292:AP1292"/>
    <mergeCell ref="AN1293:AP1293"/>
    <mergeCell ref="AN1299:AP1299"/>
    <mergeCell ref="CE1297:CJ1297"/>
    <mergeCell ref="CE1280:CJ1280"/>
    <mergeCell ref="BQ1279:BX1279"/>
    <mergeCell ref="AN1283:AP1283"/>
    <mergeCell ref="CE1277:CJ1277"/>
    <mergeCell ref="BH1277:BP1277"/>
    <mergeCell ref="CE1296:CJ1296"/>
    <mergeCell ref="BQ1297:BX1297"/>
    <mergeCell ref="BY1279:CD1279"/>
    <mergeCell ref="AG1284:AM1284"/>
    <mergeCell ref="AG1285:AM1285"/>
    <mergeCell ref="AG1286:AM1286"/>
    <mergeCell ref="CE1282:CJ1282"/>
    <mergeCell ref="BH1278:BP1278"/>
    <mergeCell ref="BH1279:BP1279"/>
    <mergeCell ref="BH1280:BP1280"/>
    <mergeCell ref="AR1288:BG1288"/>
    <mergeCell ref="BH1286:BP1286"/>
    <mergeCell ref="BH1287:BP1287"/>
    <mergeCell ref="BH1288:BP1288"/>
    <mergeCell ref="BH1289:BP1289"/>
    <mergeCell ref="BH1290:BP1290"/>
    <mergeCell ref="BQ1281:BX1281"/>
    <mergeCell ref="BY1281:CD1281"/>
    <mergeCell ref="AR1282:BG1282"/>
    <mergeCell ref="AR1283:BG1283"/>
    <mergeCell ref="AR1284:BG1284"/>
    <mergeCell ref="AR1286:BG1286"/>
    <mergeCell ref="AR1287:BG1287"/>
    <mergeCell ref="AR1280:BG1280"/>
    <mergeCell ref="AN1280:AP1280"/>
    <mergeCell ref="CE1285:CJ1285"/>
    <mergeCell ref="AR1281:BG1281"/>
    <mergeCell ref="CE1281:CJ1281"/>
    <mergeCell ref="CE1279:CJ1279"/>
    <mergeCell ref="BY1278:CD1278"/>
    <mergeCell ref="AN1278:AP1278"/>
    <mergeCell ref="AR1278:BG1278"/>
    <mergeCell ref="CE1286:CJ1286"/>
    <mergeCell ref="CE1287:CJ1287"/>
    <mergeCell ref="AN1281:AP1281"/>
    <mergeCell ref="BQ1300:BX1300"/>
    <mergeCell ref="BY1293:CD1293"/>
    <mergeCell ref="BY1299:CD1299"/>
    <mergeCell ref="BY1300:CD1300"/>
    <mergeCell ref="AR1299:BG1299"/>
    <mergeCell ref="AR1300:BG1300"/>
    <mergeCell ref="AR1285:BG1285"/>
    <mergeCell ref="BH1284:BP1284"/>
    <mergeCell ref="BH1285:BP1285"/>
    <mergeCell ref="BQ1284:BX1284"/>
    <mergeCell ref="BQ1285:BX1285"/>
    <mergeCell ref="BQ1286:BX1286"/>
    <mergeCell ref="BQ1287:BX1287"/>
    <mergeCell ref="BQ1288:BX1288"/>
    <mergeCell ref="BH1296:BP1296"/>
    <mergeCell ref="BQ1296:BX1296"/>
    <mergeCell ref="BQ1295:BX1295"/>
    <mergeCell ref="AR1290:BG1290"/>
    <mergeCell ref="AR1291:BG1291"/>
    <mergeCell ref="AR1292:BG1292"/>
    <mergeCell ref="BQ1289:BX1289"/>
    <mergeCell ref="BQ1299:BX1299"/>
    <mergeCell ref="BY1296:CD1296"/>
    <mergeCell ref="BH1294:BP1294"/>
    <mergeCell ref="BQ1294:BX1294"/>
    <mergeCell ref="BY1294:CD1294"/>
    <mergeCell ref="BY1298:CD1298"/>
    <mergeCell ref="CE1299:CJ1299"/>
    <mergeCell ref="CE1295:CJ1295"/>
    <mergeCell ref="BY1282:CD1282"/>
    <mergeCell ref="BQ1282:BX1282"/>
    <mergeCell ref="BQ1290:BX1290"/>
    <mergeCell ref="BY1283:CD1283"/>
    <mergeCell ref="BY1284:CD1284"/>
    <mergeCell ref="BY1285:CD1285"/>
    <mergeCell ref="BY1286:CD1286"/>
    <mergeCell ref="BY1287:CD1287"/>
    <mergeCell ref="BY1288:CD1288"/>
    <mergeCell ref="BY1289:CD1289"/>
    <mergeCell ref="BY1290:CD1290"/>
    <mergeCell ref="BY1291:CD1291"/>
    <mergeCell ref="BY1292:CD1292"/>
    <mergeCell ref="BH1282:BP1282"/>
    <mergeCell ref="BQ1292:BX1292"/>
    <mergeCell ref="BQ1291:BX1291"/>
    <mergeCell ref="AN1279:AP1279"/>
    <mergeCell ref="AR1279:BG1279"/>
    <mergeCell ref="AN1289:AP1289"/>
    <mergeCell ref="AG1297:AM1297"/>
    <mergeCell ref="AN1297:AP1297"/>
    <mergeCell ref="AR1301:BG1301"/>
    <mergeCell ref="AG1287:AM1287"/>
    <mergeCell ref="AG1288:AM1288"/>
    <mergeCell ref="AG1289:AM1289"/>
    <mergeCell ref="AG1290:AM1290"/>
    <mergeCell ref="AG1291:AM1291"/>
    <mergeCell ref="AN1298:AP1298"/>
    <mergeCell ref="AG1298:AM1298"/>
    <mergeCell ref="BQ1283:BX1283"/>
    <mergeCell ref="AR1298:BG1298"/>
    <mergeCell ref="BH1298:BP1298"/>
    <mergeCell ref="BQ1298:BX1298"/>
    <mergeCell ref="AR1297:BG1297"/>
    <mergeCell ref="BH1297:BP1297"/>
    <mergeCell ref="BF1400:BS1400"/>
    <mergeCell ref="BT1399:CJ1399"/>
    <mergeCell ref="BT1400:CJ1400"/>
    <mergeCell ref="BL1324:BW1325"/>
    <mergeCell ref="BX1324:CJ1325"/>
    <mergeCell ref="AV1326:BK1326"/>
    <mergeCell ref="BL1326:BW1326"/>
    <mergeCell ref="BX1326:CJ1326"/>
    <mergeCell ref="AV1324:BK1325"/>
    <mergeCell ref="CE1302:CJ1302"/>
    <mergeCell ref="BY1302:CD1302"/>
    <mergeCell ref="AN1301:AP1301"/>
    <mergeCell ref="BQ1301:BX1301"/>
    <mergeCell ref="BY1301:CD1301"/>
    <mergeCell ref="AR1303:BK1303"/>
    <mergeCell ref="AB1317:AM1318"/>
    <mergeCell ref="AB1319:AM1319"/>
    <mergeCell ref="AV1319:BK1319"/>
    <mergeCell ref="BH1310:CJ1311"/>
    <mergeCell ref="BH1312:CJ1312"/>
    <mergeCell ref="AV1317:BK1318"/>
    <mergeCell ref="BL1317:BW1318"/>
    <mergeCell ref="BL1334:BT1334"/>
    <mergeCell ref="R1398:AE1398"/>
    <mergeCell ref="AG1301:AM1301"/>
    <mergeCell ref="R1399:AE1399"/>
    <mergeCell ref="R1400:AE1400"/>
    <mergeCell ref="R1401:AE1401"/>
    <mergeCell ref="AF1399:AP1399"/>
    <mergeCell ref="AF1400:AP1400"/>
    <mergeCell ref="AF1401:AP1401"/>
    <mergeCell ref="AB1324:AM1325"/>
    <mergeCell ref="AB1326:AM1326"/>
    <mergeCell ref="BT1401:CJ1401"/>
    <mergeCell ref="BL1319:BW1319"/>
    <mergeCell ref="BX1319:CJ1319"/>
    <mergeCell ref="AR1401:BE1401"/>
    <mergeCell ref="BF1401:BS1401"/>
    <mergeCell ref="CE1300:CJ1300"/>
    <mergeCell ref="CE1301:CJ1301"/>
    <mergeCell ref="AS1353:BS1353"/>
    <mergeCell ref="BH1300:BP1300"/>
    <mergeCell ref="BH1301:BP1301"/>
    <mergeCell ref="BX1317:CJ1318"/>
    <mergeCell ref="AN1300:AP1300"/>
    <mergeCell ref="AG1302:AM1302"/>
    <mergeCell ref="AN1302:AP1302"/>
    <mergeCell ref="AR1302:BG1302"/>
    <mergeCell ref="BH1302:BP1302"/>
    <mergeCell ref="BQ1302:BX1302"/>
    <mergeCell ref="BT1398:CJ1398"/>
    <mergeCell ref="AF1398:AP1398"/>
    <mergeCell ref="AR1398:BE1398"/>
    <mergeCell ref="BF1398:BS1398"/>
    <mergeCell ref="AR1399:BE1399"/>
    <mergeCell ref="BF1399:BS1399"/>
    <mergeCell ref="AR1400:BE1400"/>
    <mergeCell ref="AG725:AI725"/>
    <mergeCell ref="AM706:AP706"/>
    <mergeCell ref="AR600:BQ600"/>
    <mergeCell ref="AB577:AJ578"/>
    <mergeCell ref="AK577:AP578"/>
    <mergeCell ref="BL711:BO711"/>
    <mergeCell ref="BP711:BS711"/>
    <mergeCell ref="BZ710:CB710"/>
    <mergeCell ref="AR583:CJ583"/>
    <mergeCell ref="CB532:CG532"/>
    <mergeCell ref="CB533:CG533"/>
    <mergeCell ref="BR537:BW537"/>
    <mergeCell ref="CB197:CF197"/>
    <mergeCell ref="AG727:AI727"/>
    <mergeCell ref="AG728:AI728"/>
    <mergeCell ref="AJ720:AL720"/>
    <mergeCell ref="AM727:AP727"/>
    <mergeCell ref="AM728:AP728"/>
    <mergeCell ref="AJ725:AL725"/>
    <mergeCell ref="AJ726:AL726"/>
    <mergeCell ref="AJ722:AL722"/>
    <mergeCell ref="AM722:AP722"/>
    <mergeCell ref="AM723:AP723"/>
    <mergeCell ref="AM724:AP724"/>
    <mergeCell ref="AM725:AP725"/>
    <mergeCell ref="AM726:AP726"/>
    <mergeCell ref="AM720:AP720"/>
    <mergeCell ref="AM721:AP721"/>
    <mergeCell ref="AG726:AI726"/>
    <mergeCell ref="Z724:AC724"/>
    <mergeCell ref="AG719:AI719"/>
    <mergeCell ref="AD711:AF711"/>
    <mergeCell ref="BG186:BM186"/>
    <mergeCell ref="T186:AH186"/>
    <mergeCell ref="BN186:BT186"/>
    <mergeCell ref="T187:AH187"/>
    <mergeCell ref="AI187:AO187"/>
    <mergeCell ref="AP187:AR187"/>
    <mergeCell ref="AS187:AY187"/>
    <mergeCell ref="AZ187:BF187"/>
    <mergeCell ref="BG187:BM187"/>
    <mergeCell ref="BU187:CA187"/>
    <mergeCell ref="CG187:CJ187"/>
    <mergeCell ref="BN187:BT187"/>
    <mergeCell ref="CB192:CF192"/>
    <mergeCell ref="CG192:CJ192"/>
    <mergeCell ref="E193:F193"/>
    <mergeCell ref="G193:S193"/>
    <mergeCell ref="T193:AH193"/>
    <mergeCell ref="AI193:AO193"/>
    <mergeCell ref="AP193:AR193"/>
    <mergeCell ref="AS193:AY193"/>
    <mergeCell ref="AZ193:BF193"/>
    <mergeCell ref="BG193:BM193"/>
    <mergeCell ref="BN193:BT193"/>
    <mergeCell ref="BU193:CA193"/>
    <mergeCell ref="CB193:CF193"/>
    <mergeCell ref="CG193:CJ193"/>
    <mergeCell ref="CB191:CF191"/>
    <mergeCell ref="CG191:CJ191"/>
    <mergeCell ref="E190:F190"/>
    <mergeCell ref="G190:S190"/>
    <mergeCell ref="T190:AH190"/>
    <mergeCell ref="AI190:AO190"/>
    <mergeCell ref="BU191:CA191"/>
    <mergeCell ref="BN192:BT192"/>
    <mergeCell ref="BU192:CA192"/>
    <mergeCell ref="BG191:BM191"/>
    <mergeCell ref="BN191:BT191"/>
    <mergeCell ref="AP190:AR190"/>
    <mergeCell ref="AS190:AY190"/>
    <mergeCell ref="AZ190:BF190"/>
    <mergeCell ref="BG190:BM190"/>
    <mergeCell ref="BN190:BT190"/>
    <mergeCell ref="AP191:AR191"/>
    <mergeCell ref="AP192:AR192"/>
    <mergeCell ref="AP194:AR194"/>
    <mergeCell ref="AS194:AY194"/>
    <mergeCell ref="AZ194:BF194"/>
    <mergeCell ref="BG194:BM194"/>
    <mergeCell ref="BN194:BT194"/>
    <mergeCell ref="BU194:CA194"/>
    <mergeCell ref="AS191:AY191"/>
    <mergeCell ref="CB194:CF194"/>
    <mergeCell ref="CG194:CJ194"/>
    <mergeCell ref="E192:F192"/>
    <mergeCell ref="G192:S192"/>
    <mergeCell ref="T192:AH192"/>
    <mergeCell ref="AI192:AO192"/>
    <mergeCell ref="CB195:CF195"/>
    <mergeCell ref="CG195:CJ195"/>
    <mergeCell ref="E196:F196"/>
    <mergeCell ref="G196:S196"/>
    <mergeCell ref="T196:AH196"/>
    <mergeCell ref="AI196:AO196"/>
    <mergeCell ref="AP196:AR196"/>
    <mergeCell ref="AS196:AY196"/>
    <mergeCell ref="AZ196:BF196"/>
    <mergeCell ref="BG196:BM196"/>
    <mergeCell ref="BN196:BT196"/>
    <mergeCell ref="BU196:CA196"/>
    <mergeCell ref="CB196:CF196"/>
    <mergeCell ref="CG196:CJ196"/>
    <mergeCell ref="AP195:AR195"/>
    <mergeCell ref="AS195:AY195"/>
    <mergeCell ref="AZ195:BF195"/>
    <mergeCell ref="G195:S195"/>
    <mergeCell ref="T195:AH195"/>
    <mergeCell ref="AI195:AO195"/>
    <mergeCell ref="BN195:BT195"/>
    <mergeCell ref="BU195:CA195"/>
    <mergeCell ref="CG197:CJ197"/>
    <mergeCell ref="E198:F198"/>
    <mergeCell ref="G198:S198"/>
    <mergeCell ref="T198:AH198"/>
    <mergeCell ref="AI198:AO198"/>
    <mergeCell ref="AP198:AR198"/>
    <mergeCell ref="AS198:AY198"/>
    <mergeCell ref="AZ198:BF198"/>
    <mergeCell ref="BG198:BM198"/>
    <mergeCell ref="BN198:BT198"/>
    <mergeCell ref="BU198:CA198"/>
    <mergeCell ref="CB198:CF198"/>
    <mergeCell ref="CG198:CJ198"/>
    <mergeCell ref="E197:F197"/>
    <mergeCell ref="G197:S197"/>
    <mergeCell ref="T197:AH197"/>
    <mergeCell ref="AI197:AO197"/>
    <mergeCell ref="AP197:AR197"/>
    <mergeCell ref="AS197:AY197"/>
    <mergeCell ref="AZ197:BF197"/>
    <mergeCell ref="BG197:BM197"/>
    <mergeCell ref="BN197:BT197"/>
    <mergeCell ref="BU197:CA197"/>
    <mergeCell ref="CB199:CF199"/>
    <mergeCell ref="CG199:CJ199"/>
    <mergeCell ref="E200:F200"/>
    <mergeCell ref="G200:S200"/>
    <mergeCell ref="T200:AH200"/>
    <mergeCell ref="AI200:AO200"/>
    <mergeCell ref="AP200:AR200"/>
    <mergeCell ref="AS200:AY200"/>
    <mergeCell ref="AZ200:BF200"/>
    <mergeCell ref="BG200:BM200"/>
    <mergeCell ref="BN200:BT200"/>
    <mergeCell ref="BU200:CA200"/>
    <mergeCell ref="CB200:CF200"/>
    <mergeCell ref="CG200:CJ200"/>
    <mergeCell ref="E199:F199"/>
    <mergeCell ref="G199:S199"/>
    <mergeCell ref="T199:AH199"/>
    <mergeCell ref="AI199:AO199"/>
    <mergeCell ref="AP199:AR199"/>
    <mergeCell ref="AS199:AY199"/>
    <mergeCell ref="AZ199:BF199"/>
    <mergeCell ref="BG199:BM199"/>
    <mergeCell ref="BN199:BT199"/>
    <mergeCell ref="BU199:CA199"/>
    <mergeCell ref="BG201:BM201"/>
    <mergeCell ref="BN201:BT201"/>
    <mergeCell ref="BU201:CA201"/>
    <mergeCell ref="CB201:CF201"/>
    <mergeCell ref="CG201:CJ201"/>
    <mergeCell ref="E202:F202"/>
    <mergeCell ref="G202:S202"/>
    <mergeCell ref="T202:AH202"/>
    <mergeCell ref="AI202:AO202"/>
    <mergeCell ref="AP202:AR202"/>
    <mergeCell ref="AS202:AY202"/>
    <mergeCell ref="AZ202:BF202"/>
    <mergeCell ref="BG202:BM202"/>
    <mergeCell ref="BN202:BT202"/>
    <mergeCell ref="BU202:CA202"/>
    <mergeCell ref="CB202:CF202"/>
    <mergeCell ref="CG202:CJ202"/>
    <mergeCell ref="E201:F201"/>
    <mergeCell ref="G201:S201"/>
    <mergeCell ref="T201:AH201"/>
    <mergeCell ref="AS201:AY201"/>
    <mergeCell ref="AI201:AO201"/>
    <mergeCell ref="AP201:AR201"/>
    <mergeCell ref="AZ201:BF201"/>
    <mergeCell ref="AP206:AR206"/>
    <mergeCell ref="AS206:AY206"/>
    <mergeCell ref="AZ206:BF206"/>
    <mergeCell ref="BG206:BM206"/>
    <mergeCell ref="BN206:BT206"/>
    <mergeCell ref="BU206:CA206"/>
    <mergeCell ref="CB206:CF206"/>
    <mergeCell ref="CG206:CJ206"/>
    <mergeCell ref="E203:F203"/>
    <mergeCell ref="G203:S203"/>
    <mergeCell ref="T203:AH203"/>
    <mergeCell ref="AI203:AO203"/>
    <mergeCell ref="AP203:AR203"/>
    <mergeCell ref="AS203:AY203"/>
    <mergeCell ref="AZ203:BF203"/>
    <mergeCell ref="BG203:BM203"/>
    <mergeCell ref="BN203:BT203"/>
    <mergeCell ref="BU203:CA203"/>
    <mergeCell ref="CB203:CF203"/>
    <mergeCell ref="CG203:CJ203"/>
    <mergeCell ref="E204:F204"/>
    <mergeCell ref="G204:S204"/>
    <mergeCell ref="T204:AH204"/>
    <mergeCell ref="AI204:AO204"/>
    <mergeCell ref="AP204:AR204"/>
    <mergeCell ref="AS204:AY204"/>
    <mergeCell ref="AZ204:BF204"/>
    <mergeCell ref="BG204:BM204"/>
    <mergeCell ref="BN204:BT204"/>
    <mergeCell ref="BU204:CA204"/>
    <mergeCell ref="CB204:CF204"/>
    <mergeCell ref="CG204:CJ204"/>
    <mergeCell ref="BN207:BT207"/>
    <mergeCell ref="BU207:CA207"/>
    <mergeCell ref="CB207:CF207"/>
    <mergeCell ref="CG207:CJ207"/>
    <mergeCell ref="E208:F208"/>
    <mergeCell ref="G208:S208"/>
    <mergeCell ref="T208:AH208"/>
    <mergeCell ref="AI208:AO208"/>
    <mergeCell ref="AP208:AR208"/>
    <mergeCell ref="AS208:AY208"/>
    <mergeCell ref="AZ208:BF208"/>
    <mergeCell ref="BG208:BM208"/>
    <mergeCell ref="BN208:BT208"/>
    <mergeCell ref="BU208:CA208"/>
    <mergeCell ref="CB208:CF208"/>
    <mergeCell ref="CG208:CJ208"/>
    <mergeCell ref="E205:F205"/>
    <mergeCell ref="G205:S205"/>
    <mergeCell ref="T205:AH205"/>
    <mergeCell ref="AI205:AO205"/>
    <mergeCell ref="AP205:AR205"/>
    <mergeCell ref="AS205:AY205"/>
    <mergeCell ref="AZ205:BF205"/>
    <mergeCell ref="BG205:BM205"/>
    <mergeCell ref="BN205:BT205"/>
    <mergeCell ref="BU205:CA205"/>
    <mergeCell ref="CB205:CF205"/>
    <mergeCell ref="CG205:CJ205"/>
    <mergeCell ref="E206:F206"/>
    <mergeCell ref="G206:S206"/>
    <mergeCell ref="T206:AH206"/>
    <mergeCell ref="AI206:AO206"/>
    <mergeCell ref="CB212:CF212"/>
    <mergeCell ref="CG212:CJ212"/>
    <mergeCell ref="E209:F209"/>
    <mergeCell ref="G209:S209"/>
    <mergeCell ref="T209:AH209"/>
    <mergeCell ref="AI209:AO209"/>
    <mergeCell ref="AP209:AR209"/>
    <mergeCell ref="AS209:AY209"/>
    <mergeCell ref="AZ209:BF209"/>
    <mergeCell ref="BG209:BM209"/>
    <mergeCell ref="BN209:BT209"/>
    <mergeCell ref="BU209:CA209"/>
    <mergeCell ref="CB209:CF209"/>
    <mergeCell ref="CG209:CJ209"/>
    <mergeCell ref="E210:F210"/>
    <mergeCell ref="G210:S210"/>
    <mergeCell ref="T210:AH210"/>
    <mergeCell ref="AI210:AO210"/>
    <mergeCell ref="AP210:AR210"/>
    <mergeCell ref="AS210:AY210"/>
    <mergeCell ref="AZ210:BF210"/>
    <mergeCell ref="BG210:BM210"/>
    <mergeCell ref="BN210:BT210"/>
    <mergeCell ref="BU210:CA210"/>
    <mergeCell ref="CB210:CF210"/>
    <mergeCell ref="CG210:CJ210"/>
    <mergeCell ref="CB213:CF213"/>
    <mergeCell ref="CG213:CJ213"/>
    <mergeCell ref="E214:F214"/>
    <mergeCell ref="G214:S214"/>
    <mergeCell ref="T214:AH214"/>
    <mergeCell ref="AI214:AO214"/>
    <mergeCell ref="AP214:AR214"/>
    <mergeCell ref="AS214:AY214"/>
    <mergeCell ref="AZ214:BF214"/>
    <mergeCell ref="BG214:BM214"/>
    <mergeCell ref="BN214:BT214"/>
    <mergeCell ref="BU214:CA214"/>
    <mergeCell ref="CB214:CF214"/>
    <mergeCell ref="CG214:CJ214"/>
    <mergeCell ref="E211:F211"/>
    <mergeCell ref="G211:S211"/>
    <mergeCell ref="T211:AH211"/>
    <mergeCell ref="AI211:AO211"/>
    <mergeCell ref="AP211:AR211"/>
    <mergeCell ref="AS211:AY211"/>
    <mergeCell ref="AZ211:BF211"/>
    <mergeCell ref="BG211:BM211"/>
    <mergeCell ref="BN211:BT211"/>
    <mergeCell ref="BU211:CA211"/>
    <mergeCell ref="CB211:CF211"/>
    <mergeCell ref="CG211:CJ211"/>
    <mergeCell ref="E212:F212"/>
    <mergeCell ref="G212:S212"/>
    <mergeCell ref="T212:AH212"/>
    <mergeCell ref="AI212:AO212"/>
    <mergeCell ref="AP212:AR212"/>
    <mergeCell ref="AS212:AY212"/>
    <mergeCell ref="CB215:CF215"/>
    <mergeCell ref="CG215:CJ215"/>
    <mergeCell ref="E142:F142"/>
    <mergeCell ref="G142:S142"/>
    <mergeCell ref="T142:AH142"/>
    <mergeCell ref="AI142:AO142"/>
    <mergeCell ref="AP142:AR142"/>
    <mergeCell ref="AS142:AY142"/>
    <mergeCell ref="AZ142:BF142"/>
    <mergeCell ref="BG142:BM142"/>
    <mergeCell ref="BN142:BT142"/>
    <mergeCell ref="BU142:CA142"/>
    <mergeCell ref="CB142:CF142"/>
    <mergeCell ref="CG142:CJ142"/>
    <mergeCell ref="E143:F143"/>
    <mergeCell ref="G143:S143"/>
    <mergeCell ref="T143:AH143"/>
    <mergeCell ref="AI143:AO143"/>
    <mergeCell ref="AP143:AR143"/>
    <mergeCell ref="AS143:AY143"/>
    <mergeCell ref="AZ143:BF143"/>
    <mergeCell ref="BG143:BM143"/>
    <mergeCell ref="E213:F213"/>
    <mergeCell ref="G213:S213"/>
    <mergeCell ref="T213:AH213"/>
    <mergeCell ref="AI213:AO213"/>
    <mergeCell ref="AP213:AR213"/>
    <mergeCell ref="AS213:AY213"/>
    <mergeCell ref="AZ213:BF213"/>
    <mergeCell ref="BG213:BM213"/>
    <mergeCell ref="BN213:BT213"/>
    <mergeCell ref="BU213:CA213"/>
    <mergeCell ref="CG144:CJ144"/>
    <mergeCell ref="E145:F145"/>
    <mergeCell ref="G145:S145"/>
    <mergeCell ref="T145:AH145"/>
    <mergeCell ref="AI145:AO145"/>
    <mergeCell ref="AP145:AR145"/>
    <mergeCell ref="AS145:AY145"/>
    <mergeCell ref="AZ145:BF145"/>
    <mergeCell ref="BG145:BM145"/>
    <mergeCell ref="BN145:BT145"/>
    <mergeCell ref="BU145:CA145"/>
    <mergeCell ref="CB145:CF145"/>
    <mergeCell ref="CG145:CJ145"/>
    <mergeCell ref="BN149:BT149"/>
    <mergeCell ref="BU149:CA149"/>
    <mergeCell ref="CB149:CF149"/>
    <mergeCell ref="CG149:CJ149"/>
    <mergeCell ref="E146:F146"/>
    <mergeCell ref="G146:S146"/>
    <mergeCell ref="T146:AH146"/>
    <mergeCell ref="AI146:AO146"/>
    <mergeCell ref="AP146:AR146"/>
    <mergeCell ref="AS146:AY146"/>
    <mergeCell ref="AZ146:BF146"/>
    <mergeCell ref="BG146:BM146"/>
    <mergeCell ref="BN146:BT146"/>
    <mergeCell ref="BU146:CA146"/>
    <mergeCell ref="CB146:CF146"/>
    <mergeCell ref="CG146:CJ146"/>
    <mergeCell ref="E147:F147"/>
    <mergeCell ref="G147:S147"/>
    <mergeCell ref="T147:AH147"/>
    <mergeCell ref="CG147:CJ147"/>
    <mergeCell ref="E150:F150"/>
    <mergeCell ref="G150:S150"/>
    <mergeCell ref="T150:AH150"/>
    <mergeCell ref="AI150:AO150"/>
    <mergeCell ref="AP150:AR150"/>
    <mergeCell ref="AS150:AY150"/>
    <mergeCell ref="AZ150:BF150"/>
    <mergeCell ref="BG150:BM150"/>
    <mergeCell ref="BN150:BT150"/>
    <mergeCell ref="BU150:CA150"/>
    <mergeCell ref="CB150:CF150"/>
    <mergeCell ref="CG150:CJ150"/>
    <mergeCell ref="E148:F148"/>
    <mergeCell ref="G148:S148"/>
    <mergeCell ref="T148:AH148"/>
    <mergeCell ref="AI148:AO148"/>
    <mergeCell ref="AP148:AR148"/>
    <mergeCell ref="AS148:AY148"/>
    <mergeCell ref="AZ148:BF148"/>
    <mergeCell ref="BG148:BM148"/>
    <mergeCell ref="BN148:BT148"/>
    <mergeCell ref="BU148:CA148"/>
    <mergeCell ref="CB148:CF148"/>
    <mergeCell ref="CG148:CJ148"/>
    <mergeCell ref="E149:F149"/>
    <mergeCell ref="G149:S149"/>
    <mergeCell ref="T149:AH149"/>
    <mergeCell ref="AI149:AO149"/>
    <mergeCell ref="AP149:AR149"/>
    <mergeCell ref="AS149:AY149"/>
    <mergeCell ref="AZ149:BF149"/>
    <mergeCell ref="BG149:BM149"/>
    <mergeCell ref="BN154:BT154"/>
    <mergeCell ref="BU154:CA154"/>
    <mergeCell ref="CB154:CF154"/>
    <mergeCell ref="CG154:CJ154"/>
    <mergeCell ref="E151:F151"/>
    <mergeCell ref="G151:S151"/>
    <mergeCell ref="T151:AH151"/>
    <mergeCell ref="AI151:AO151"/>
    <mergeCell ref="AP151:AR151"/>
    <mergeCell ref="AS151:AY151"/>
    <mergeCell ref="AZ151:BF151"/>
    <mergeCell ref="BG151:BM151"/>
    <mergeCell ref="BN151:BT151"/>
    <mergeCell ref="BU151:CA151"/>
    <mergeCell ref="CB151:CF151"/>
    <mergeCell ref="CG151:CJ151"/>
    <mergeCell ref="E152:F152"/>
    <mergeCell ref="G152:S152"/>
    <mergeCell ref="T152:AH152"/>
    <mergeCell ref="AI152:AO152"/>
    <mergeCell ref="AP152:AR152"/>
    <mergeCell ref="AS152:AY152"/>
    <mergeCell ref="AZ152:BF152"/>
    <mergeCell ref="BG152:BM152"/>
    <mergeCell ref="BN152:BT152"/>
    <mergeCell ref="BU152:CA152"/>
    <mergeCell ref="CB152:CF152"/>
    <mergeCell ref="CG152:CJ152"/>
    <mergeCell ref="E155:F155"/>
    <mergeCell ref="G155:S155"/>
    <mergeCell ref="T155:AH155"/>
    <mergeCell ref="AI155:AO155"/>
    <mergeCell ref="AP155:AR155"/>
    <mergeCell ref="AS155:AY155"/>
    <mergeCell ref="AZ155:BF155"/>
    <mergeCell ref="BG155:BM155"/>
    <mergeCell ref="BN155:BT155"/>
    <mergeCell ref="BU155:CA155"/>
    <mergeCell ref="CB155:CF155"/>
    <mergeCell ref="CG155:CJ155"/>
    <mergeCell ref="E153:F153"/>
    <mergeCell ref="G153:S153"/>
    <mergeCell ref="T153:AH153"/>
    <mergeCell ref="AI153:AO153"/>
    <mergeCell ref="AP153:AR153"/>
    <mergeCell ref="AS153:AY153"/>
    <mergeCell ref="AZ153:BF153"/>
    <mergeCell ref="BG153:BM153"/>
    <mergeCell ref="BN153:BT153"/>
    <mergeCell ref="BU153:CA153"/>
    <mergeCell ref="CB153:CF153"/>
    <mergeCell ref="CG153:CJ153"/>
    <mergeCell ref="E154:F154"/>
    <mergeCell ref="G154:S154"/>
    <mergeCell ref="T154:AH154"/>
    <mergeCell ref="AI154:AO154"/>
    <mergeCell ref="AP154:AR154"/>
    <mergeCell ref="AS154:AY154"/>
    <mergeCell ref="AZ154:BF154"/>
    <mergeCell ref="BG154:BM154"/>
    <mergeCell ref="E156:F156"/>
    <mergeCell ref="G156:S156"/>
    <mergeCell ref="T156:AH156"/>
    <mergeCell ref="AI156:AO156"/>
    <mergeCell ref="AP156:AR156"/>
    <mergeCell ref="AS156:AY156"/>
    <mergeCell ref="AZ156:BF156"/>
    <mergeCell ref="BG156:BM156"/>
    <mergeCell ref="BN156:BT156"/>
    <mergeCell ref="BU156:CA156"/>
    <mergeCell ref="CB156:CF156"/>
    <mergeCell ref="CG156:CJ156"/>
    <mergeCell ref="E157:F157"/>
    <mergeCell ref="G157:S157"/>
    <mergeCell ref="T157:AH157"/>
    <mergeCell ref="AI157:AO157"/>
    <mergeCell ref="AP157:AR157"/>
    <mergeCell ref="AS157:AY157"/>
    <mergeCell ref="AZ157:BF157"/>
    <mergeCell ref="BG157:BM157"/>
    <mergeCell ref="BN157:BT157"/>
    <mergeCell ref="BU157:CA157"/>
    <mergeCell ref="CB157:CF157"/>
    <mergeCell ref="CG157:CJ157"/>
    <mergeCell ref="E158:F158"/>
    <mergeCell ref="G158:S158"/>
    <mergeCell ref="T158:AH158"/>
    <mergeCell ref="AI158:AO158"/>
    <mergeCell ref="AP158:AR158"/>
    <mergeCell ref="AS158:AY158"/>
    <mergeCell ref="AZ158:BF158"/>
    <mergeCell ref="BG158:BM158"/>
    <mergeCell ref="BN158:BT158"/>
    <mergeCell ref="BU158:CA158"/>
    <mergeCell ref="CB158:CF158"/>
    <mergeCell ref="CG158:CJ158"/>
    <mergeCell ref="E159:F159"/>
    <mergeCell ref="G159:S159"/>
    <mergeCell ref="T159:AH159"/>
    <mergeCell ref="AI159:AO159"/>
    <mergeCell ref="AP159:AR159"/>
    <mergeCell ref="AS159:AY159"/>
    <mergeCell ref="AZ159:BF159"/>
    <mergeCell ref="BG159:BM159"/>
    <mergeCell ref="BN159:BT159"/>
    <mergeCell ref="BU159:CA159"/>
    <mergeCell ref="CB159:CF159"/>
    <mergeCell ref="CG159:CJ159"/>
    <mergeCell ref="E160:F160"/>
    <mergeCell ref="G160:S160"/>
    <mergeCell ref="T160:AH160"/>
    <mergeCell ref="AI160:AO160"/>
    <mergeCell ref="AP160:AR160"/>
    <mergeCell ref="AS160:AY160"/>
    <mergeCell ref="AZ160:BF160"/>
    <mergeCell ref="BG160:BM160"/>
    <mergeCell ref="BN160:BT160"/>
    <mergeCell ref="BU160:CA160"/>
    <mergeCell ref="CB160:CF160"/>
    <mergeCell ref="CG160:CJ160"/>
    <mergeCell ref="E161:F161"/>
    <mergeCell ref="G161:S161"/>
    <mergeCell ref="T161:AH161"/>
    <mergeCell ref="AI161:AO161"/>
    <mergeCell ref="AP161:AR161"/>
    <mergeCell ref="AS161:AY161"/>
    <mergeCell ref="AZ161:BF161"/>
    <mergeCell ref="BG161:BM161"/>
    <mergeCell ref="BN161:BT161"/>
    <mergeCell ref="BU161:CA161"/>
    <mergeCell ref="CB161:CF161"/>
    <mergeCell ref="CG161:CJ161"/>
    <mergeCell ref="E162:F162"/>
    <mergeCell ref="G162:S162"/>
    <mergeCell ref="T162:AH162"/>
    <mergeCell ref="AI162:AO162"/>
    <mergeCell ref="AP162:AR162"/>
    <mergeCell ref="AS162:AY162"/>
    <mergeCell ref="AZ162:BF162"/>
    <mergeCell ref="BG162:BM162"/>
    <mergeCell ref="BN162:BT162"/>
    <mergeCell ref="BU162:CA162"/>
    <mergeCell ref="CB162:CF162"/>
    <mergeCell ref="CG162:CJ162"/>
    <mergeCell ref="E163:F163"/>
    <mergeCell ref="G163:S163"/>
    <mergeCell ref="T163:AH163"/>
    <mergeCell ref="AI163:AO163"/>
    <mergeCell ref="AP163:AR163"/>
    <mergeCell ref="AS163:AY163"/>
    <mergeCell ref="AZ163:BF163"/>
    <mergeCell ref="BG163:BM163"/>
    <mergeCell ref="BN163:BT163"/>
    <mergeCell ref="BU163:CA163"/>
    <mergeCell ref="CB163:CF163"/>
    <mergeCell ref="CG163:CJ163"/>
    <mergeCell ref="E164:F164"/>
    <mergeCell ref="G164:S164"/>
    <mergeCell ref="T164:AH164"/>
    <mergeCell ref="AI164:AO164"/>
    <mergeCell ref="AP164:AR164"/>
    <mergeCell ref="AS164:AY164"/>
    <mergeCell ref="AZ164:BF164"/>
    <mergeCell ref="BG164:BM164"/>
    <mergeCell ref="BN164:BT164"/>
    <mergeCell ref="BU164:CA164"/>
    <mergeCell ref="CB164:CF164"/>
    <mergeCell ref="CG164:CJ164"/>
    <mergeCell ref="E165:F165"/>
    <mergeCell ref="G165:S165"/>
    <mergeCell ref="T165:AH165"/>
    <mergeCell ref="AI165:AO165"/>
    <mergeCell ref="AP165:AR165"/>
    <mergeCell ref="AS165:AY165"/>
    <mergeCell ref="AZ165:BF165"/>
    <mergeCell ref="BG165:BM165"/>
    <mergeCell ref="BN165:BT165"/>
    <mergeCell ref="BU165:CA165"/>
    <mergeCell ref="CB165:CF165"/>
    <mergeCell ref="CG165:CJ165"/>
    <mergeCell ref="E166:F166"/>
    <mergeCell ref="G166:S166"/>
    <mergeCell ref="T166:AH166"/>
    <mergeCell ref="AI166:AO166"/>
    <mergeCell ref="AP166:AR166"/>
    <mergeCell ref="AS166:AY166"/>
    <mergeCell ref="AZ166:BF166"/>
    <mergeCell ref="BG166:BM166"/>
    <mergeCell ref="BN166:BT166"/>
    <mergeCell ref="BU166:CA166"/>
    <mergeCell ref="CB166:CF166"/>
    <mergeCell ref="CG166:CJ166"/>
    <mergeCell ref="E167:F167"/>
    <mergeCell ref="G167:S167"/>
    <mergeCell ref="T167:AH167"/>
    <mergeCell ref="AI167:AO167"/>
    <mergeCell ref="AP167:AR167"/>
    <mergeCell ref="AS167:AY167"/>
    <mergeCell ref="AZ167:BF167"/>
    <mergeCell ref="BG167:BM167"/>
    <mergeCell ref="BN167:BT167"/>
    <mergeCell ref="BU167:CA167"/>
    <mergeCell ref="CB167:CF167"/>
    <mergeCell ref="CG167:CJ167"/>
    <mergeCell ref="E168:F168"/>
    <mergeCell ref="G168:S168"/>
    <mergeCell ref="T168:AH168"/>
    <mergeCell ref="AI168:AO168"/>
    <mergeCell ref="AP168:AR168"/>
    <mergeCell ref="AS168:AY168"/>
    <mergeCell ref="AZ168:BF168"/>
    <mergeCell ref="BG168:BM168"/>
    <mergeCell ref="BN168:BT168"/>
    <mergeCell ref="BU168:CA168"/>
    <mergeCell ref="CB168:CF168"/>
    <mergeCell ref="CG168:CJ168"/>
    <mergeCell ref="E169:F169"/>
    <mergeCell ref="G169:S169"/>
    <mergeCell ref="T169:AH169"/>
    <mergeCell ref="AI169:AO169"/>
    <mergeCell ref="AP169:AR169"/>
    <mergeCell ref="AS169:AY169"/>
    <mergeCell ref="AZ169:BF169"/>
    <mergeCell ref="BG169:BM169"/>
    <mergeCell ref="BN169:BT169"/>
    <mergeCell ref="BU169:CA169"/>
    <mergeCell ref="CB169:CF169"/>
    <mergeCell ref="CG169:CJ169"/>
    <mergeCell ref="E170:F170"/>
    <mergeCell ref="G170:S170"/>
    <mergeCell ref="T170:AH170"/>
    <mergeCell ref="AI170:AO170"/>
    <mergeCell ref="AP170:AR170"/>
    <mergeCell ref="AS170:AY170"/>
    <mergeCell ref="AZ170:BF170"/>
    <mergeCell ref="BG170:BM170"/>
    <mergeCell ref="BN170:BT170"/>
    <mergeCell ref="BU170:CA170"/>
    <mergeCell ref="CB170:CF170"/>
    <mergeCell ref="CG170:CJ170"/>
    <mergeCell ref="E171:F171"/>
    <mergeCell ref="G171:S171"/>
    <mergeCell ref="T171:AH171"/>
    <mergeCell ref="AI171:AO171"/>
    <mergeCell ref="AP171:AR171"/>
    <mergeCell ref="AS171:AY171"/>
    <mergeCell ref="AZ171:BF171"/>
    <mergeCell ref="BG171:BM171"/>
    <mergeCell ref="BN171:BT171"/>
    <mergeCell ref="BU171:CA171"/>
    <mergeCell ref="CB171:CF171"/>
    <mergeCell ref="CG171:CJ171"/>
    <mergeCell ref="E172:F172"/>
    <mergeCell ref="G172:S172"/>
    <mergeCell ref="T172:AH172"/>
    <mergeCell ref="AI172:AO172"/>
    <mergeCell ref="AP172:AR172"/>
    <mergeCell ref="AS172:AY172"/>
    <mergeCell ref="AZ172:BF172"/>
    <mergeCell ref="BG172:BM172"/>
    <mergeCell ref="BN172:BT172"/>
    <mergeCell ref="BU172:CA172"/>
    <mergeCell ref="CB172:CF172"/>
    <mergeCell ref="CG172:CJ172"/>
    <mergeCell ref="E173:F173"/>
    <mergeCell ref="G173:S173"/>
    <mergeCell ref="T173:AH173"/>
    <mergeCell ref="AI173:AO173"/>
    <mergeCell ref="AP173:AR173"/>
    <mergeCell ref="AS173:AY173"/>
    <mergeCell ref="AZ173:BF173"/>
    <mergeCell ref="BG173:BM173"/>
    <mergeCell ref="BN173:BT173"/>
    <mergeCell ref="BU173:CA173"/>
    <mergeCell ref="CB173:CF173"/>
    <mergeCell ref="CG173:CJ173"/>
    <mergeCell ref="E174:F174"/>
    <mergeCell ref="G174:S174"/>
    <mergeCell ref="T174:AH174"/>
    <mergeCell ref="AI174:AO174"/>
    <mergeCell ref="AP174:AR174"/>
    <mergeCell ref="AS174:AY174"/>
    <mergeCell ref="AZ174:BF174"/>
    <mergeCell ref="BG174:BM174"/>
    <mergeCell ref="BN174:BT174"/>
    <mergeCell ref="BU174:CA174"/>
    <mergeCell ref="CB174:CF174"/>
    <mergeCell ref="CG174:CJ174"/>
    <mergeCell ref="E175:F175"/>
    <mergeCell ref="G175:S175"/>
    <mergeCell ref="T175:AH175"/>
    <mergeCell ref="AI175:AO175"/>
    <mergeCell ref="AP175:AR175"/>
    <mergeCell ref="AS175:AY175"/>
    <mergeCell ref="AZ175:BF175"/>
    <mergeCell ref="BG175:BM175"/>
    <mergeCell ref="BN175:BT175"/>
    <mergeCell ref="BU175:CA175"/>
    <mergeCell ref="CB175:CF175"/>
    <mergeCell ref="CG175:CJ175"/>
    <mergeCell ref="E176:F176"/>
    <mergeCell ref="G176:S176"/>
    <mergeCell ref="T176:AH176"/>
    <mergeCell ref="AI176:AO176"/>
    <mergeCell ref="AP176:AR176"/>
    <mergeCell ref="AS176:AY176"/>
    <mergeCell ref="AZ176:BF176"/>
    <mergeCell ref="BG176:BM176"/>
    <mergeCell ref="BN176:BT176"/>
    <mergeCell ref="BU176:CA176"/>
    <mergeCell ref="CB176:CF176"/>
    <mergeCell ref="CG176:CJ176"/>
    <mergeCell ref="E177:F177"/>
    <mergeCell ref="G177:S177"/>
    <mergeCell ref="T177:AH177"/>
    <mergeCell ref="AI177:AO177"/>
    <mergeCell ref="AP177:AR177"/>
    <mergeCell ref="AS177:AY177"/>
    <mergeCell ref="AZ177:BF177"/>
    <mergeCell ref="BG177:BM177"/>
    <mergeCell ref="BN177:BT177"/>
    <mergeCell ref="BU177:CA177"/>
    <mergeCell ref="CB177:CF177"/>
    <mergeCell ref="CG177:CJ177"/>
    <mergeCell ref="AZ181:BF181"/>
    <mergeCell ref="BG181:BM181"/>
    <mergeCell ref="BN181:BT181"/>
    <mergeCell ref="BU181:CA181"/>
    <mergeCell ref="CB181:CF181"/>
    <mergeCell ref="CG181:CJ181"/>
    <mergeCell ref="E178:F178"/>
    <mergeCell ref="G178:S178"/>
    <mergeCell ref="T178:AH178"/>
    <mergeCell ref="AI178:AO178"/>
    <mergeCell ref="AP178:AR178"/>
    <mergeCell ref="AS178:AY178"/>
    <mergeCell ref="AZ178:BF178"/>
    <mergeCell ref="BG178:BM178"/>
    <mergeCell ref="BN178:BT178"/>
    <mergeCell ref="BU178:CA178"/>
    <mergeCell ref="CB178:CF178"/>
    <mergeCell ref="CG178:CJ178"/>
    <mergeCell ref="E179:F179"/>
    <mergeCell ref="G179:S179"/>
    <mergeCell ref="T179:AH179"/>
    <mergeCell ref="AI179:AO179"/>
    <mergeCell ref="AP179:AR179"/>
    <mergeCell ref="AS179:AY179"/>
    <mergeCell ref="AZ179:BF179"/>
    <mergeCell ref="BG179:BM179"/>
    <mergeCell ref="BN179:BT179"/>
    <mergeCell ref="BU179:CA179"/>
    <mergeCell ref="CB179:CF179"/>
    <mergeCell ref="CG179:CJ179"/>
    <mergeCell ref="CB182:CF182"/>
    <mergeCell ref="CG182:CJ182"/>
    <mergeCell ref="E183:F183"/>
    <mergeCell ref="G183:S183"/>
    <mergeCell ref="T183:AH183"/>
    <mergeCell ref="AI183:AO183"/>
    <mergeCell ref="AP183:AR183"/>
    <mergeCell ref="AS183:AY183"/>
    <mergeCell ref="AZ183:BF183"/>
    <mergeCell ref="BG183:BM183"/>
    <mergeCell ref="BN183:BT183"/>
    <mergeCell ref="BU183:CA183"/>
    <mergeCell ref="CB183:CF183"/>
    <mergeCell ref="CG183:CJ183"/>
    <mergeCell ref="E180:F180"/>
    <mergeCell ref="G180:S180"/>
    <mergeCell ref="T180:AH180"/>
    <mergeCell ref="AI180:AO180"/>
    <mergeCell ref="AP180:AR180"/>
    <mergeCell ref="AS180:AY180"/>
    <mergeCell ref="AZ180:BF180"/>
    <mergeCell ref="BG180:BM180"/>
    <mergeCell ref="BN180:BT180"/>
    <mergeCell ref="BU180:CA180"/>
    <mergeCell ref="CB180:CF180"/>
    <mergeCell ref="CG180:CJ180"/>
    <mergeCell ref="E181:F181"/>
    <mergeCell ref="G181:S181"/>
    <mergeCell ref="T181:AH181"/>
    <mergeCell ref="AI181:AO181"/>
    <mergeCell ref="AP181:AR181"/>
    <mergeCell ref="AS181:AY181"/>
    <mergeCell ref="E182:F182"/>
    <mergeCell ref="G182:S182"/>
    <mergeCell ref="T182:AH182"/>
    <mergeCell ref="AI182:AO182"/>
    <mergeCell ref="AP182:AR182"/>
    <mergeCell ref="AS182:AY182"/>
    <mergeCell ref="AZ182:BF182"/>
    <mergeCell ref="BG182:BM182"/>
    <mergeCell ref="BN182:BT182"/>
    <mergeCell ref="BU182:CA182"/>
    <mergeCell ref="E215:F215"/>
    <mergeCell ref="G215:S215"/>
    <mergeCell ref="T215:AH215"/>
    <mergeCell ref="AI215:AO215"/>
    <mergeCell ref="AP215:AR215"/>
    <mergeCell ref="AS215:AY215"/>
    <mergeCell ref="AZ215:BF215"/>
    <mergeCell ref="BG215:BM215"/>
    <mergeCell ref="BN215:BT215"/>
    <mergeCell ref="BU215:CA215"/>
    <mergeCell ref="AZ212:BF212"/>
    <mergeCell ref="BG212:BM212"/>
    <mergeCell ref="BN212:BT212"/>
    <mergeCell ref="BU212:CA212"/>
    <mergeCell ref="E207:F207"/>
    <mergeCell ref="G207:S207"/>
    <mergeCell ref="T207:AH207"/>
    <mergeCell ref="AI207:AO207"/>
    <mergeCell ref="AP207:AR207"/>
    <mergeCell ref="AS207:AY207"/>
    <mergeCell ref="AZ207:BF207"/>
    <mergeCell ref="BG207:BM207"/>
    <mergeCell ref="E231:F231"/>
    <mergeCell ref="E234:F234"/>
    <mergeCell ref="AS231:AY231"/>
    <mergeCell ref="AI223:AO223"/>
    <mergeCell ref="AP223:AR223"/>
    <mergeCell ref="AS223:AY223"/>
    <mergeCell ref="AZ223:BF223"/>
    <mergeCell ref="AZ222:BF222"/>
    <mergeCell ref="BG222:BM222"/>
    <mergeCell ref="BN222:BT222"/>
    <mergeCell ref="AZ226:BF226"/>
    <mergeCell ref="AI228:AO228"/>
    <mergeCell ref="AP228:AR228"/>
    <mergeCell ref="AI229:AO229"/>
    <mergeCell ref="T228:AH228"/>
    <mergeCell ref="BG229:BM229"/>
    <mergeCell ref="T222:AH222"/>
    <mergeCell ref="AP224:AR224"/>
    <mergeCell ref="E223:F223"/>
    <mergeCell ref="G223:S223"/>
    <mergeCell ref="T223:AH223"/>
    <mergeCell ref="E226:F226"/>
    <mergeCell ref="G226:S226"/>
    <mergeCell ref="T226:AH226"/>
    <mergeCell ref="BG228:BM228"/>
    <mergeCell ref="BG223:BM223"/>
    <mergeCell ref="BN223:BT223"/>
    <mergeCell ref="AI226:AO226"/>
    <mergeCell ref="AP226:AR226"/>
    <mergeCell ref="AP229:AR229"/>
    <mergeCell ref="AS229:AY229"/>
    <mergeCell ref="AI222:AO222"/>
    <mergeCell ref="BG522:BL522"/>
    <mergeCell ref="AA523:AF523"/>
    <mergeCell ref="AA524:AF524"/>
    <mergeCell ref="AM523:AP523"/>
    <mergeCell ref="BM525:BR525"/>
    <mergeCell ref="AM525:AP525"/>
    <mergeCell ref="AQ521:AT521"/>
    <mergeCell ref="BU222:CA222"/>
    <mergeCell ref="CB222:CF222"/>
    <mergeCell ref="CG222:CJ222"/>
    <mergeCell ref="U508:Z508"/>
    <mergeCell ref="U509:Z509"/>
    <mergeCell ref="CB223:CF223"/>
    <mergeCell ref="CG223:CJ223"/>
    <mergeCell ref="T225:AH225"/>
    <mergeCell ref="AI225:AO225"/>
    <mergeCell ref="AU507:AZ507"/>
    <mergeCell ref="BG509:BL509"/>
    <mergeCell ref="BG510:BL510"/>
    <mergeCell ref="BY513:CD513"/>
    <mergeCell ref="BY518:CD518"/>
    <mergeCell ref="BA522:BF522"/>
    <mergeCell ref="BS521:BX521"/>
    <mergeCell ref="AS224:AY224"/>
    <mergeCell ref="AZ224:BF224"/>
    <mergeCell ref="BG224:BM224"/>
    <mergeCell ref="CE523:CJ523"/>
    <mergeCell ref="CE524:CJ524"/>
    <mergeCell ref="CE522:CJ522"/>
    <mergeCell ref="CE519:CJ519"/>
    <mergeCell ref="CE520:CJ520"/>
    <mergeCell ref="AQ507:AT507"/>
    <mergeCell ref="BN224:BT224"/>
    <mergeCell ref="BU224:CA224"/>
    <mergeCell ref="CB224:CF224"/>
    <mergeCell ref="CG224:CJ224"/>
    <mergeCell ref="CH535:CJ535"/>
    <mergeCell ref="BO536:BQ536"/>
    <mergeCell ref="BX533:CA533"/>
    <mergeCell ref="BI537:BN537"/>
    <mergeCell ref="AK537:AO537"/>
    <mergeCell ref="S553:Y553"/>
    <mergeCell ref="BY522:CD522"/>
    <mergeCell ref="U521:Z521"/>
    <mergeCell ref="BN231:BT231"/>
    <mergeCell ref="BU231:CA231"/>
    <mergeCell ref="CB231:CF231"/>
    <mergeCell ref="CG231:CJ231"/>
    <mergeCell ref="CB232:CF232"/>
    <mergeCell ref="CG232:CJ232"/>
    <mergeCell ref="AS233:AY233"/>
    <mergeCell ref="AI231:AO231"/>
    <mergeCell ref="AP231:AR231"/>
    <mergeCell ref="BG525:BL525"/>
    <mergeCell ref="BN234:BT234"/>
    <mergeCell ref="BU234:CA234"/>
    <mergeCell ref="CB234:CF234"/>
    <mergeCell ref="CG234:CJ234"/>
    <mergeCell ref="O264:W264"/>
    <mergeCell ref="X264:AF264"/>
    <mergeCell ref="X269:AF269"/>
    <mergeCell ref="X266:AF266"/>
    <mergeCell ref="AG266:AK266"/>
    <mergeCell ref="AL266:AO266"/>
    <mergeCell ref="CB578:CJ578"/>
    <mergeCell ref="E225:F225"/>
    <mergeCell ref="G225:S225"/>
    <mergeCell ref="V652:AB652"/>
    <mergeCell ref="AC650:AP650"/>
    <mergeCell ref="AC651:AP651"/>
    <mergeCell ref="BU225:CA225"/>
    <mergeCell ref="CB225:CF225"/>
    <mergeCell ref="CG225:CJ225"/>
    <mergeCell ref="CH537:CJ537"/>
    <mergeCell ref="AN547:AP547"/>
    <mergeCell ref="Y535:AB535"/>
    <mergeCell ref="AC535:AF535"/>
    <mergeCell ref="S546:Y546"/>
    <mergeCell ref="AC537:AF537"/>
    <mergeCell ref="AG537:AJ537"/>
    <mergeCell ref="AN552:AP552"/>
    <mergeCell ref="AN553:AP553"/>
    <mergeCell ref="AS232:AY232"/>
    <mergeCell ref="AZ232:BF232"/>
    <mergeCell ref="BG232:BM232"/>
    <mergeCell ref="AJ327:AP329"/>
    <mergeCell ref="AP225:AR225"/>
    <mergeCell ref="AS225:AY225"/>
    <mergeCell ref="AZ225:BF225"/>
    <mergeCell ref="BG225:BM225"/>
    <mergeCell ref="BN225:BT225"/>
    <mergeCell ref="AN602:AP602"/>
    <mergeCell ref="R586:AE586"/>
    <mergeCell ref="BU228:CA228"/>
    <mergeCell ref="AS227:AY227"/>
    <mergeCell ref="AF586:AP586"/>
    <mergeCell ref="AD765:AG765"/>
    <mergeCell ref="AI877:AN877"/>
    <mergeCell ref="AM729:AP729"/>
    <mergeCell ref="AD775:AG775"/>
    <mergeCell ref="AD776:AG776"/>
    <mergeCell ref="AH771:AK771"/>
    <mergeCell ref="AD725:AF725"/>
    <mergeCell ref="AD726:AF726"/>
    <mergeCell ref="AG732:AI732"/>
    <mergeCell ref="AD772:AG772"/>
    <mergeCell ref="AH768:AK768"/>
    <mergeCell ref="R592:U592"/>
    <mergeCell ref="Z593:AF593"/>
    <mergeCell ref="V597:Y597"/>
    <mergeCell ref="AN599:AP599"/>
    <mergeCell ref="R593:U593"/>
    <mergeCell ref="AJ730:AL730"/>
    <mergeCell ref="AM731:AP731"/>
    <mergeCell ref="AM732:AP732"/>
    <mergeCell ref="AJ731:AL731"/>
    <mergeCell ref="AJ732:AL732"/>
    <mergeCell ref="AD757:AG757"/>
    <mergeCell ref="AD758:AG758"/>
    <mergeCell ref="AH761:AK761"/>
    <mergeCell ref="AH762:AK762"/>
    <mergeCell ref="AH763:AK763"/>
    <mergeCell ref="V654:AB654"/>
    <mergeCell ref="AH770:AK770"/>
    <mergeCell ref="AJ727:AL727"/>
    <mergeCell ref="AJ728:AL728"/>
    <mergeCell ref="AJ729:AL729"/>
    <mergeCell ref="AG724:AI724"/>
    <mergeCell ref="AR1236:AY1236"/>
    <mergeCell ref="BN1097:BS1097"/>
    <mergeCell ref="Z1229:AJ1229"/>
    <mergeCell ref="AK1235:AP1235"/>
    <mergeCell ref="AR1232:AY1232"/>
    <mergeCell ref="AZ1232:BG1232"/>
    <mergeCell ref="BP1232:BW1232"/>
    <mergeCell ref="BP1231:BW1231"/>
    <mergeCell ref="BX1231:CJ1231"/>
    <mergeCell ref="V761:Y761"/>
    <mergeCell ref="AH774:AK774"/>
    <mergeCell ref="AD783:AG783"/>
    <mergeCell ref="AD784:AG784"/>
    <mergeCell ref="AD785:AG785"/>
    <mergeCell ref="AD774:AG774"/>
    <mergeCell ref="AD778:AG778"/>
    <mergeCell ref="AD779:AG779"/>
    <mergeCell ref="AD780:AG780"/>
    <mergeCell ref="AD781:AG781"/>
    <mergeCell ref="AR1053:CH1053"/>
    <mergeCell ref="AR1030:BG1030"/>
    <mergeCell ref="BH1028:BN1028"/>
    <mergeCell ref="AF1028:AM1028"/>
    <mergeCell ref="Z1030:AE1030"/>
    <mergeCell ref="AF1030:AM1030"/>
    <mergeCell ref="Z1031:AE1031"/>
    <mergeCell ref="AF1031:AM1031"/>
    <mergeCell ref="BH1034:BN1034"/>
    <mergeCell ref="AA1042:AP1042"/>
    <mergeCell ref="AA1043:AP1043"/>
    <mergeCell ref="AA1044:AP1044"/>
    <mergeCell ref="BV1028:CB1028"/>
    <mergeCell ref="G242:S242"/>
    <mergeCell ref="T242:AH242"/>
    <mergeCell ref="AI242:AO242"/>
    <mergeCell ref="AP242:AR242"/>
    <mergeCell ref="AF1080:AM1080"/>
    <mergeCell ref="AN1079:AP1080"/>
    <mergeCell ref="Z1086:AE1086"/>
    <mergeCell ref="Z1102:AE1102"/>
    <mergeCell ref="AN1102:AP1102"/>
    <mergeCell ref="AN1094:AP1094"/>
    <mergeCell ref="Z1081:AE1081"/>
    <mergeCell ref="Z1082:AE1082"/>
    <mergeCell ref="Z1096:AE1096"/>
    <mergeCell ref="AF1096:AM1096"/>
    <mergeCell ref="AN1096:AP1096"/>
    <mergeCell ref="BH1235:BO1235"/>
    <mergeCell ref="BH1234:BO1234"/>
    <mergeCell ref="Z1235:AJ1235"/>
    <mergeCell ref="BH1228:BO1228"/>
    <mergeCell ref="AF1107:AM1107"/>
    <mergeCell ref="AN1117:AP1117"/>
    <mergeCell ref="Z1109:AE1109"/>
    <mergeCell ref="AF1109:AM1109"/>
    <mergeCell ref="AN1109:AP1109"/>
    <mergeCell ref="AN1110:AP1110"/>
    <mergeCell ref="AN1111:AP1111"/>
    <mergeCell ref="AR1115:BM1115"/>
    <mergeCell ref="BN1115:BS1115"/>
    <mergeCell ref="AR1116:BM1116"/>
    <mergeCell ref="BN1116:BS1116"/>
    <mergeCell ref="AR1109:BM1109"/>
    <mergeCell ref="AR1108:BM1108"/>
    <mergeCell ref="G233:S233"/>
    <mergeCell ref="T233:AH233"/>
    <mergeCell ref="AI233:AO233"/>
    <mergeCell ref="AP233:AR233"/>
    <mergeCell ref="AG267:AK267"/>
    <mergeCell ref="AL269:AO269"/>
    <mergeCell ref="AS236:AY236"/>
    <mergeCell ref="AZ239:BF239"/>
    <mergeCell ref="BG239:BM239"/>
    <mergeCell ref="AZ236:BF236"/>
    <mergeCell ref="BG236:BM236"/>
    <mergeCell ref="AI239:AO239"/>
    <mergeCell ref="G245:S245"/>
    <mergeCell ref="E241:F241"/>
    <mergeCell ref="G241:S241"/>
    <mergeCell ref="T241:AH241"/>
    <mergeCell ref="AI241:AO241"/>
    <mergeCell ref="G237:S237"/>
    <mergeCell ref="T237:AH237"/>
    <mergeCell ref="AI237:AO237"/>
    <mergeCell ref="AP237:AR237"/>
    <mergeCell ref="E238:F238"/>
    <mergeCell ref="G238:S238"/>
    <mergeCell ref="T238:AH238"/>
    <mergeCell ref="AI238:AO238"/>
    <mergeCell ref="E240:F240"/>
    <mergeCell ref="G240:S240"/>
    <mergeCell ref="T240:AH240"/>
    <mergeCell ref="AI240:AO240"/>
    <mergeCell ref="G239:S239"/>
    <mergeCell ref="T239:AH239"/>
    <mergeCell ref="E242:F242"/>
    <mergeCell ref="E239:F239"/>
    <mergeCell ref="F261:N261"/>
    <mergeCell ref="AL273:AO273"/>
    <mergeCell ref="F264:N264"/>
    <mergeCell ref="F273:N273"/>
    <mergeCell ref="F270:N270"/>
    <mergeCell ref="F277:N277"/>
    <mergeCell ref="G232:S232"/>
    <mergeCell ref="T232:AH232"/>
    <mergeCell ref="AI232:AO232"/>
    <mergeCell ref="AP232:AR232"/>
    <mergeCell ref="O258:W258"/>
    <mergeCell ref="X258:AF258"/>
    <mergeCell ref="AG258:AK258"/>
    <mergeCell ref="AL258:AO258"/>
    <mergeCell ref="AG271:AK271"/>
    <mergeCell ref="F267:N267"/>
    <mergeCell ref="O267:W267"/>
    <mergeCell ref="F263:N263"/>
    <mergeCell ref="O263:W263"/>
    <mergeCell ref="X263:AF263"/>
    <mergeCell ref="F268:N268"/>
    <mergeCell ref="O268:W268"/>
    <mergeCell ref="E236:F236"/>
    <mergeCell ref="G236:S236"/>
    <mergeCell ref="T236:AH236"/>
    <mergeCell ref="AI236:AO236"/>
    <mergeCell ref="AP236:AR236"/>
    <mergeCell ref="G234:S234"/>
    <mergeCell ref="T234:AH234"/>
    <mergeCell ref="E245:F245"/>
    <mergeCell ref="E233:F233"/>
    <mergeCell ref="R736:U736"/>
    <mergeCell ref="R737:U737"/>
    <mergeCell ref="R738:U738"/>
    <mergeCell ref="R739:U739"/>
    <mergeCell ref="R740:U740"/>
    <mergeCell ref="R735:U735"/>
    <mergeCell ref="AR575:BR575"/>
    <mergeCell ref="BS575:CA575"/>
    <mergeCell ref="AR816:CH817"/>
    <mergeCell ref="P419:Y419"/>
    <mergeCell ref="Z419:AI419"/>
    <mergeCell ref="AJ419:AP419"/>
    <mergeCell ref="P416:Y416"/>
    <mergeCell ref="AL265:AO265"/>
    <mergeCell ref="G235:S235"/>
    <mergeCell ref="T235:AH235"/>
    <mergeCell ref="AI235:AO235"/>
    <mergeCell ref="AP235:AR235"/>
    <mergeCell ref="AS235:AY235"/>
    <mergeCell ref="AZ235:BF235"/>
    <mergeCell ref="BG235:BM235"/>
    <mergeCell ref="BN235:BT235"/>
    <mergeCell ref="BU235:CA235"/>
    <mergeCell ref="CB235:CF235"/>
    <mergeCell ref="CG235:CJ235"/>
    <mergeCell ref="X283:AF283"/>
    <mergeCell ref="AG283:AK283"/>
    <mergeCell ref="AL283:AO283"/>
    <mergeCell ref="AL282:AO282"/>
    <mergeCell ref="X267:AF267"/>
    <mergeCell ref="F275:N275"/>
    <mergeCell ref="O275:W275"/>
    <mergeCell ref="BK918:BR918"/>
    <mergeCell ref="W907:AC907"/>
    <mergeCell ref="BK917:BR917"/>
    <mergeCell ref="BS917:BZ917"/>
    <mergeCell ref="AH786:AK786"/>
    <mergeCell ref="AH787:AK787"/>
    <mergeCell ref="AH788:AK788"/>
    <mergeCell ref="AH789:AK789"/>
    <mergeCell ref="AH790:AK790"/>
    <mergeCell ref="BS893:CA894"/>
    <mergeCell ref="U888:AA888"/>
    <mergeCell ref="BR905:BX905"/>
    <mergeCell ref="BK906:BQ906"/>
    <mergeCell ref="BR906:BX906"/>
    <mergeCell ref="AO876:AP876"/>
    <mergeCell ref="AD903:AJ903"/>
    <mergeCell ref="W879:AB879"/>
    <mergeCell ref="W900:AC900"/>
    <mergeCell ref="AR912:CJ913"/>
    <mergeCell ref="AR907:BJ907"/>
    <mergeCell ref="BR907:BX907"/>
    <mergeCell ref="BR902:BX902"/>
    <mergeCell ref="CE904:CJ904"/>
    <mergeCell ref="CE902:CJ902"/>
    <mergeCell ref="CB877:CJ878"/>
    <mergeCell ref="AR786:BK786"/>
    <mergeCell ref="BY905:CD905"/>
    <mergeCell ref="CE903:CJ903"/>
    <mergeCell ref="BY900:CD900"/>
    <mergeCell ref="CE900:CJ900"/>
    <mergeCell ref="BY901:CD901"/>
    <mergeCell ref="CE901:CJ901"/>
    <mergeCell ref="BS921:BZ921"/>
    <mergeCell ref="AK900:AO900"/>
    <mergeCell ref="AK901:AO901"/>
    <mergeCell ref="AD901:AJ901"/>
    <mergeCell ref="AD902:AJ902"/>
    <mergeCell ref="AI890:AP890"/>
    <mergeCell ref="AI876:AN876"/>
    <mergeCell ref="T865:W865"/>
    <mergeCell ref="X865:AB865"/>
    <mergeCell ref="AC865:AF865"/>
    <mergeCell ref="Z790:AC790"/>
    <mergeCell ref="AD790:AG790"/>
    <mergeCell ref="AI871:AP871"/>
    <mergeCell ref="AA914:AP914"/>
    <mergeCell ref="AD762:AG762"/>
    <mergeCell ref="AD769:AG769"/>
    <mergeCell ref="AD759:AG759"/>
    <mergeCell ref="AI894:AP894"/>
    <mergeCell ref="V762:Y762"/>
    <mergeCell ref="V767:Y767"/>
    <mergeCell ref="V764:Y764"/>
    <mergeCell ref="V765:Y765"/>
    <mergeCell ref="V766:Y766"/>
    <mergeCell ref="W872:AB872"/>
    <mergeCell ref="AC872:AH872"/>
    <mergeCell ref="AI872:AN872"/>
    <mergeCell ref="AO872:AP872"/>
    <mergeCell ref="X866:AB866"/>
    <mergeCell ref="AG866:AK866"/>
    <mergeCell ref="AD907:AJ907"/>
    <mergeCell ref="W901:AC901"/>
    <mergeCell ref="W902:AC902"/>
    <mergeCell ref="BO1021:BU1021"/>
    <mergeCell ref="AC984:AP984"/>
    <mergeCell ref="AC1002:AP1002"/>
    <mergeCell ref="AC993:AP993"/>
    <mergeCell ref="AQ993:BH993"/>
    <mergeCell ref="BI993:BQ993"/>
    <mergeCell ref="CC1018:CJ1019"/>
    <mergeCell ref="CC1020:CJ1020"/>
    <mergeCell ref="BV1022:CB1022"/>
    <mergeCell ref="BO1023:BU1023"/>
    <mergeCell ref="CA986:CI986"/>
    <mergeCell ref="BR1002:BZ1002"/>
    <mergeCell ref="CA1002:CI1002"/>
    <mergeCell ref="CC1021:CJ1021"/>
    <mergeCell ref="AR1020:BG1020"/>
    <mergeCell ref="AD727:AF727"/>
    <mergeCell ref="BK907:BQ907"/>
    <mergeCell ref="AD728:AF728"/>
    <mergeCell ref="AK902:AO902"/>
    <mergeCell ref="AO875:AP875"/>
    <mergeCell ref="AR901:BJ901"/>
    <mergeCell ref="AR918:BJ918"/>
    <mergeCell ref="BB893:BI894"/>
    <mergeCell ref="AD900:AJ900"/>
    <mergeCell ref="AK899:AP899"/>
    <mergeCell ref="AD770:AG770"/>
    <mergeCell ref="AD771:AG771"/>
    <mergeCell ref="BJ893:BR894"/>
    <mergeCell ref="CA989:CI989"/>
    <mergeCell ref="CA990:CI990"/>
    <mergeCell ref="BR999:BZ999"/>
    <mergeCell ref="CA999:CI999"/>
    <mergeCell ref="AF1034:AM1034"/>
    <mergeCell ref="AN1032:AP1032"/>
    <mergeCell ref="AR1028:BG1028"/>
    <mergeCell ref="AN1031:AP1031"/>
    <mergeCell ref="AN1029:AP1029"/>
    <mergeCell ref="CC1022:CJ1022"/>
    <mergeCell ref="CC1023:CJ1023"/>
    <mergeCell ref="CC1025:CJ1025"/>
    <mergeCell ref="BV1026:CB1026"/>
    <mergeCell ref="BO1027:BU1027"/>
    <mergeCell ref="BV1034:CB1034"/>
    <mergeCell ref="AA1045:AP1045"/>
    <mergeCell ref="CC1029:CJ1029"/>
    <mergeCell ref="AA1050:AP1051"/>
    <mergeCell ref="AF1027:AM1027"/>
    <mergeCell ref="AF1032:AM1032"/>
    <mergeCell ref="AR1024:BG1024"/>
    <mergeCell ref="Z1023:AE1023"/>
    <mergeCell ref="Z1025:AE1025"/>
    <mergeCell ref="Z1026:AE1026"/>
    <mergeCell ref="BO1028:BU1028"/>
    <mergeCell ref="AR1023:BG1023"/>
    <mergeCell ref="AR1029:BG1029"/>
    <mergeCell ref="AN1030:AP1030"/>
    <mergeCell ref="Z1033:AE1033"/>
    <mergeCell ref="Z1034:AE1034"/>
    <mergeCell ref="CC1030:CJ1030"/>
    <mergeCell ref="AR1022:BG1022"/>
    <mergeCell ref="CC1027:CJ1027"/>
    <mergeCell ref="AR1026:BG1026"/>
    <mergeCell ref="AR1027:BG1027"/>
    <mergeCell ref="BO1025:BU1025"/>
    <mergeCell ref="AQ1000:BH1000"/>
    <mergeCell ref="AC983:AP983"/>
    <mergeCell ref="AQ983:BH983"/>
    <mergeCell ref="BI983:BQ983"/>
    <mergeCell ref="BR983:BZ983"/>
    <mergeCell ref="CC1026:CJ1026"/>
    <mergeCell ref="AQ997:BH997"/>
    <mergeCell ref="CA993:CI993"/>
    <mergeCell ref="CA994:CI994"/>
    <mergeCell ref="BH1007:CJ1007"/>
    <mergeCell ref="AQ1002:BH1002"/>
    <mergeCell ref="AN1024:AP1024"/>
    <mergeCell ref="Z1022:AE1022"/>
    <mergeCell ref="BW1009:CJ1009"/>
    <mergeCell ref="BH1024:BN1024"/>
    <mergeCell ref="BO1024:BU1024"/>
    <mergeCell ref="BV1024:CB1024"/>
    <mergeCell ref="BR998:BZ998"/>
    <mergeCell ref="AQ998:BH998"/>
    <mergeCell ref="BI998:BQ998"/>
    <mergeCell ref="CA983:CI983"/>
    <mergeCell ref="CA988:CI988"/>
    <mergeCell ref="AC996:AP996"/>
    <mergeCell ref="BR985:BZ985"/>
    <mergeCell ref="AC985:AP985"/>
    <mergeCell ref="AQ985:BH985"/>
    <mergeCell ref="CA995:CI995"/>
    <mergeCell ref="BH1008:BV1008"/>
    <mergeCell ref="BV1020:CB1020"/>
    <mergeCell ref="BV1021:CB1021"/>
    <mergeCell ref="BO1022:BU1022"/>
    <mergeCell ref="AQ999:BH999"/>
    <mergeCell ref="AA1056:AP1056"/>
    <mergeCell ref="AA1052:AP1052"/>
    <mergeCell ref="AR1016:CJ1017"/>
    <mergeCell ref="AN1033:AP1033"/>
    <mergeCell ref="AN1091:AP1091"/>
    <mergeCell ref="AA1040:AP1041"/>
    <mergeCell ref="CB1089:CJ1089"/>
    <mergeCell ref="BH1021:BN1021"/>
    <mergeCell ref="CC1028:CJ1028"/>
    <mergeCell ref="CB575:CJ575"/>
    <mergeCell ref="AA918:AP918"/>
    <mergeCell ref="AA919:AP919"/>
    <mergeCell ref="BK903:BQ903"/>
    <mergeCell ref="AR916:BJ916"/>
    <mergeCell ref="CA921:CJ921"/>
    <mergeCell ref="AA920:AP920"/>
    <mergeCell ref="AA921:AP921"/>
    <mergeCell ref="BK916:BR916"/>
    <mergeCell ref="BS916:BZ916"/>
    <mergeCell ref="CA916:CJ916"/>
    <mergeCell ref="AR917:BJ917"/>
    <mergeCell ref="CA914:CJ915"/>
    <mergeCell ref="BW1008:CJ1008"/>
    <mergeCell ref="AC999:AP999"/>
    <mergeCell ref="AC987:AP987"/>
    <mergeCell ref="CA1000:CI1000"/>
    <mergeCell ref="AQ987:BH987"/>
    <mergeCell ref="BR984:BZ984"/>
    <mergeCell ref="CA984:CI984"/>
    <mergeCell ref="AQ995:BH995"/>
    <mergeCell ref="CA1001:CI1001"/>
    <mergeCell ref="BI982:BQ982"/>
    <mergeCell ref="BR982:BZ982"/>
    <mergeCell ref="CA982:CI982"/>
    <mergeCell ref="CB893:CJ894"/>
    <mergeCell ref="BN236:BT236"/>
    <mergeCell ref="BU236:CA236"/>
    <mergeCell ref="CB236:CF236"/>
    <mergeCell ref="CG236:CJ236"/>
    <mergeCell ref="E237:F237"/>
    <mergeCell ref="AS237:AY237"/>
    <mergeCell ref="AZ237:BF237"/>
    <mergeCell ref="BG237:BM237"/>
    <mergeCell ref="BN237:BT237"/>
    <mergeCell ref="E113:G113"/>
    <mergeCell ref="H113:AR113"/>
    <mergeCell ref="AS113:CJ113"/>
    <mergeCell ref="AN1097:AP1097"/>
    <mergeCell ref="BI987:BQ987"/>
    <mergeCell ref="BR987:BZ987"/>
    <mergeCell ref="CA987:CI987"/>
    <mergeCell ref="BI988:BQ988"/>
    <mergeCell ref="BR988:BZ988"/>
    <mergeCell ref="BI989:BQ989"/>
    <mergeCell ref="BR989:BZ989"/>
    <mergeCell ref="BI996:BQ996"/>
    <mergeCell ref="BR996:BZ996"/>
    <mergeCell ref="CA996:CI996"/>
    <mergeCell ref="BI991:BQ991"/>
    <mergeCell ref="BR991:BZ991"/>
    <mergeCell ref="CA991:CI991"/>
    <mergeCell ref="AR1086:BM1086"/>
    <mergeCell ref="AR1035:CI1035"/>
    <mergeCell ref="AA1057:AP1057"/>
    <mergeCell ref="AA1058:AP1058"/>
    <mergeCell ref="AN1092:AP1092"/>
    <mergeCell ref="Z1100:AE1100"/>
    <mergeCell ref="AF1100:AM1100"/>
    <mergeCell ref="AA1061:AP1061"/>
    <mergeCell ref="Z1089:AE1089"/>
    <mergeCell ref="Z1092:AE1092"/>
    <mergeCell ref="AF1092:AM1092"/>
    <mergeCell ref="AA1059:AP1059"/>
    <mergeCell ref="AA1060:AP1060"/>
    <mergeCell ref="AF1093:AM1093"/>
    <mergeCell ref="AN1081:AP1081"/>
    <mergeCell ref="AN1082:AP1082"/>
    <mergeCell ref="AT53:BE53"/>
    <mergeCell ref="AT819:BI819"/>
    <mergeCell ref="BP819:CE819"/>
    <mergeCell ref="AT820:BI820"/>
    <mergeCell ref="BA821:BB821"/>
    <mergeCell ref="BS821:CA821"/>
    <mergeCell ref="BA823:BB823"/>
    <mergeCell ref="BS823:CA823"/>
    <mergeCell ref="BA825:BB825"/>
    <mergeCell ref="BS825:CA825"/>
    <mergeCell ref="BA827:BB827"/>
    <mergeCell ref="BS827:CA827"/>
    <mergeCell ref="BA829:BB829"/>
    <mergeCell ref="BS829:CA829"/>
    <mergeCell ref="AC981:AP982"/>
    <mergeCell ref="AQ981:BH982"/>
    <mergeCell ref="BI981:CI981"/>
    <mergeCell ref="AR893:BA894"/>
    <mergeCell ref="AR1097:BM1097"/>
    <mergeCell ref="AF1121:AM1121"/>
    <mergeCell ref="BN1109:BS1109"/>
    <mergeCell ref="BT1109:CA1109"/>
    <mergeCell ref="Z1115:AE1115"/>
    <mergeCell ref="AF1115:AM1115"/>
    <mergeCell ref="AN1115:AP1115"/>
    <mergeCell ref="Z1118:AE1118"/>
    <mergeCell ref="AF1118:AM1118"/>
    <mergeCell ref="Z1101:AE1101"/>
    <mergeCell ref="AF1101:AM1101"/>
    <mergeCell ref="AN1101:AP1101"/>
    <mergeCell ref="Z1091:AE1091"/>
    <mergeCell ref="AR1102:BM1102"/>
    <mergeCell ref="BN1102:BS1102"/>
    <mergeCell ref="BT1102:CA1102"/>
    <mergeCell ref="CB1102:CJ1102"/>
    <mergeCell ref="AR1098:BM1098"/>
    <mergeCell ref="BT1092:CA1092"/>
    <mergeCell ref="CB1112:CJ1112"/>
    <mergeCell ref="BN1098:BS1098"/>
    <mergeCell ref="CB1108:CJ1108"/>
    <mergeCell ref="AR1117:BM1117"/>
    <mergeCell ref="BN1117:BS1117"/>
    <mergeCell ref="AR1096:BM1096"/>
    <mergeCell ref="BN1096:BS1096"/>
    <mergeCell ref="CB1097:CJ1097"/>
    <mergeCell ref="BT1105:CA1105"/>
    <mergeCell ref="CB1105:CJ1105"/>
    <mergeCell ref="AR1106:BM1106"/>
    <mergeCell ref="BN1108:BS1108"/>
    <mergeCell ref="BT1108:CA1108"/>
    <mergeCell ref="AR1107:BM1107"/>
    <mergeCell ref="EF1362:EJ1362"/>
    <mergeCell ref="EL1362:EP1362"/>
    <mergeCell ref="EF1366:EG1366"/>
    <mergeCell ref="AS1372:CH1372"/>
    <mergeCell ref="EL1376:ER1376"/>
    <mergeCell ref="AR1395:CJ1397"/>
    <mergeCell ref="AR1110:BM1110"/>
    <mergeCell ref="BN1110:BS1110"/>
    <mergeCell ref="BT1110:CA1110"/>
    <mergeCell ref="CB1110:CJ1110"/>
    <mergeCell ref="AR1111:BM1111"/>
    <mergeCell ref="BN1111:BS1111"/>
    <mergeCell ref="BT1111:CA1111"/>
    <mergeCell ref="AR1118:BM1118"/>
    <mergeCell ref="BN1118:BS1118"/>
    <mergeCell ref="BT1118:CA1118"/>
    <mergeCell ref="CB1118:CJ1118"/>
    <mergeCell ref="BT1117:CA1117"/>
    <mergeCell ref="CB1117:CJ1117"/>
    <mergeCell ref="AR1119:BM1119"/>
    <mergeCell ref="BN1119:BS1119"/>
    <mergeCell ref="EF1331:EJ1331"/>
    <mergeCell ref="EL1331:ER1331"/>
    <mergeCell ref="AZ1236:BG1236"/>
    <mergeCell ref="BH1236:BO1236"/>
    <mergeCell ref="BP1236:BW1236"/>
    <mergeCell ref="BH1230:BO1230"/>
    <mergeCell ref="BQ1280:BX1280"/>
    <mergeCell ref="BQ1293:BX1293"/>
    <mergeCell ref="BQ1277:BX1277"/>
    <mergeCell ref="CE1294:CJ1294"/>
    <mergeCell ref="BY1297:CD1297"/>
    <mergeCell ref="BU237:CA237"/>
    <mergeCell ref="CB237:CF237"/>
    <mergeCell ref="CG237:CJ237"/>
    <mergeCell ref="AS238:AY238"/>
    <mergeCell ref="AZ238:BF238"/>
    <mergeCell ref="BG238:BM238"/>
    <mergeCell ref="BN238:BT238"/>
    <mergeCell ref="BU238:CA238"/>
    <mergeCell ref="CB238:CF238"/>
    <mergeCell ref="CG238:CJ238"/>
    <mergeCell ref="BN239:BT239"/>
    <mergeCell ref="BU239:CA239"/>
    <mergeCell ref="CB239:CF239"/>
    <mergeCell ref="CG239:CJ239"/>
    <mergeCell ref="AS239:AY239"/>
    <mergeCell ref="CB242:CF242"/>
    <mergeCell ref="CG242:CJ242"/>
    <mergeCell ref="AS242:AY242"/>
    <mergeCell ref="AZ242:BF242"/>
    <mergeCell ref="BG242:BM242"/>
    <mergeCell ref="BN242:BT242"/>
    <mergeCell ref="BU242:CA242"/>
    <mergeCell ref="BI999:BQ999"/>
    <mergeCell ref="AP238:AR238"/>
    <mergeCell ref="AP240:AR240"/>
    <mergeCell ref="AS240:AY240"/>
    <mergeCell ref="AZ240:BF240"/>
    <mergeCell ref="BG240:BM240"/>
    <mergeCell ref="BN240:BT240"/>
    <mergeCell ref="BU240:CA240"/>
    <mergeCell ref="CB240:CF240"/>
    <mergeCell ref="CG240:CJ240"/>
    <mergeCell ref="AP241:AR241"/>
    <mergeCell ref="AS241:AY241"/>
    <mergeCell ref="AZ241:BF241"/>
    <mergeCell ref="BG241:BM241"/>
    <mergeCell ref="BN241:BT241"/>
    <mergeCell ref="BU241:CA241"/>
    <mergeCell ref="CB241:CF241"/>
    <mergeCell ref="CG241:CJ241"/>
    <mergeCell ref="BP321:CJ321"/>
    <mergeCell ref="BP313:CJ313"/>
    <mergeCell ref="AR312:BA312"/>
    <mergeCell ref="BP329:CJ329"/>
    <mergeCell ref="AS262:BD262"/>
    <mergeCell ref="CA339:CJ340"/>
    <mergeCell ref="CA341:CJ358"/>
    <mergeCell ref="BI535:BN535"/>
    <mergeCell ref="BG245:BM245"/>
    <mergeCell ref="BN245:BT245"/>
    <mergeCell ref="BU245:CA245"/>
    <mergeCell ref="CB245:CF245"/>
    <mergeCell ref="CG245:CJ245"/>
    <mergeCell ref="AP239:AR239"/>
    <mergeCell ref="X254:AF254"/>
    <mergeCell ref="AG254:AK254"/>
    <mergeCell ref="AS261:BD261"/>
    <mergeCell ref="BE261:BV261"/>
    <mergeCell ref="BW261:CI261"/>
    <mergeCell ref="E243:F243"/>
    <mergeCell ref="G243:S243"/>
    <mergeCell ref="T243:AH243"/>
    <mergeCell ref="AI243:AO243"/>
    <mergeCell ref="AP243:AR243"/>
    <mergeCell ref="AS243:AY243"/>
    <mergeCell ref="AZ243:BF243"/>
    <mergeCell ref="BG243:BM243"/>
    <mergeCell ref="BN243:BT243"/>
    <mergeCell ref="BU243:CA243"/>
    <mergeCell ref="CB243:CF243"/>
    <mergeCell ref="CG243:CJ243"/>
    <mergeCell ref="CG244:CJ244"/>
    <mergeCell ref="D261:E261"/>
    <mergeCell ref="F260:N260"/>
    <mergeCell ref="O260:W260"/>
    <mergeCell ref="X260:AF260"/>
    <mergeCell ref="AG260:AK260"/>
    <mergeCell ref="AL260:AO260"/>
    <mergeCell ref="AS260:BD260"/>
    <mergeCell ref="BE260:BV260"/>
    <mergeCell ref="BW260:CI260"/>
    <mergeCell ref="T245:AH245"/>
    <mergeCell ref="AI245:AO245"/>
    <mergeCell ref="AP245:AR245"/>
    <mergeCell ref="AS245:AY245"/>
    <mergeCell ref="AZ245:BF245"/>
    <mergeCell ref="AJ416:AP416"/>
    <mergeCell ref="R562:V568"/>
    <mergeCell ref="AR564:BR564"/>
    <mergeCell ref="AG273:AK273"/>
    <mergeCell ref="AG553:AM553"/>
    <mergeCell ref="T532:X534"/>
    <mergeCell ref="E244:F244"/>
    <mergeCell ref="G244:S244"/>
    <mergeCell ref="T244:AH244"/>
    <mergeCell ref="AI244:AO244"/>
    <mergeCell ref="AP244:AR244"/>
    <mergeCell ref="AS244:AY244"/>
    <mergeCell ref="AZ244:BF244"/>
    <mergeCell ref="BG244:BM244"/>
    <mergeCell ref="BN244:BT244"/>
    <mergeCell ref="AS252:BD253"/>
    <mergeCell ref="O255:W255"/>
    <mergeCell ref="X255:AF255"/>
    <mergeCell ref="AG255:AK255"/>
    <mergeCell ref="AL255:AO255"/>
    <mergeCell ref="F265:N265"/>
    <mergeCell ref="F258:N258"/>
    <mergeCell ref="X251:AF252"/>
    <mergeCell ref="AG251:AK252"/>
    <mergeCell ref="BE256:BV256"/>
    <mergeCell ref="BE257:BV257"/>
    <mergeCell ref="Y532:AB534"/>
    <mergeCell ref="X262:AF262"/>
    <mergeCell ref="AL262:AO262"/>
    <mergeCell ref="D269:E269"/>
    <mergeCell ref="BI341:BS358"/>
    <mergeCell ref="AR339:BB340"/>
    <mergeCell ref="AL263:AO263"/>
    <mergeCell ref="V296:AG297"/>
    <mergeCell ref="V298:AG299"/>
    <mergeCell ref="V300:AG301"/>
    <mergeCell ref="V302:AG303"/>
    <mergeCell ref="BP312:CJ312"/>
    <mergeCell ref="AR313:BA313"/>
    <mergeCell ref="AR314:BA314"/>
    <mergeCell ref="BB314:BO314"/>
    <mergeCell ref="AR316:BA316"/>
    <mergeCell ref="AR327:BA327"/>
    <mergeCell ref="BP325:CJ325"/>
    <mergeCell ref="BP328:CJ328"/>
    <mergeCell ref="D278:E278"/>
    <mergeCell ref="X279:AF279"/>
    <mergeCell ref="AL279:AO279"/>
    <mergeCell ref="X277:AF277"/>
    <mergeCell ref="AL270:AO270"/>
    <mergeCell ref="D288:E288"/>
    <mergeCell ref="D287:E287"/>
    <mergeCell ref="D286:E286"/>
    <mergeCell ref="D282:E282"/>
    <mergeCell ref="D281:E281"/>
    <mergeCell ref="X275:AF275"/>
    <mergeCell ref="X285:AF285"/>
    <mergeCell ref="AL286:AO286"/>
    <mergeCell ref="F279:N279"/>
    <mergeCell ref="BB303:BO303"/>
    <mergeCell ref="BP303:CJ303"/>
    <mergeCell ref="F266:N266"/>
    <mergeCell ref="O266:W266"/>
    <mergeCell ref="AG263:AK263"/>
    <mergeCell ref="AG535:AJ535"/>
    <mergeCell ref="Y536:AB536"/>
    <mergeCell ref="AC536:AF536"/>
    <mergeCell ref="CB564:CJ564"/>
    <mergeCell ref="AN548:AP548"/>
    <mergeCell ref="AK562:AP568"/>
    <mergeCell ref="AN549:AP549"/>
    <mergeCell ref="O536:S536"/>
    <mergeCell ref="T536:X536"/>
    <mergeCell ref="AK536:AO536"/>
    <mergeCell ref="T537:X537"/>
    <mergeCell ref="S544:Y545"/>
    <mergeCell ref="Z549:AF549"/>
    <mergeCell ref="AG548:AM548"/>
    <mergeCell ref="S551:Y551"/>
    <mergeCell ref="S549:Y549"/>
    <mergeCell ref="CB535:CG535"/>
    <mergeCell ref="CB536:CG536"/>
    <mergeCell ref="BO535:BQ535"/>
    <mergeCell ref="AR537:BH537"/>
    <mergeCell ref="CB537:CG537"/>
    <mergeCell ref="S548:Y548"/>
    <mergeCell ref="AG550:AM550"/>
    <mergeCell ref="BS564:CA564"/>
    <mergeCell ref="Z553:AF553"/>
    <mergeCell ref="BR535:BW535"/>
    <mergeCell ref="AG549:AM549"/>
    <mergeCell ref="CB565:CJ565"/>
    <mergeCell ref="AN550:AP550"/>
    <mergeCell ref="T535:X535"/>
    <mergeCell ref="AR554:CH554"/>
    <mergeCell ref="AK535:AO535"/>
    <mergeCell ref="AT31:AV31"/>
    <mergeCell ref="W112:AJ112"/>
    <mergeCell ref="E112:G112"/>
    <mergeCell ref="AS112:CJ112"/>
    <mergeCell ref="O259:W259"/>
    <mergeCell ref="AG259:AK259"/>
    <mergeCell ref="AL259:AO259"/>
    <mergeCell ref="F259:N259"/>
    <mergeCell ref="F256:N256"/>
    <mergeCell ref="O256:W256"/>
    <mergeCell ref="AG256:AK256"/>
    <mergeCell ref="AL256:AO256"/>
    <mergeCell ref="AS259:BD259"/>
    <mergeCell ref="BE259:BV259"/>
    <mergeCell ref="BW259:CI259"/>
    <mergeCell ref="D359:AD359"/>
    <mergeCell ref="AL285:AO285"/>
    <mergeCell ref="D340:AD340"/>
    <mergeCell ref="D341:AD341"/>
    <mergeCell ref="AG274:AK274"/>
    <mergeCell ref="AG286:AK286"/>
    <mergeCell ref="X268:AF268"/>
    <mergeCell ref="F269:N269"/>
    <mergeCell ref="O269:W269"/>
    <mergeCell ref="F284:N284"/>
    <mergeCell ref="O284:W284"/>
    <mergeCell ref="AG268:AK268"/>
    <mergeCell ref="O262:W262"/>
    <mergeCell ref="X265:AF265"/>
    <mergeCell ref="BU244:CA244"/>
    <mergeCell ref="CB244:CF244"/>
    <mergeCell ref="BW252:CI253"/>
    <mergeCell ref="D1243:AN1243"/>
    <mergeCell ref="D1244:AN1244"/>
    <mergeCell ref="D1224:Y1224"/>
    <mergeCell ref="D1225:Y1225"/>
    <mergeCell ref="D1226:Y1226"/>
    <mergeCell ref="D1227:Y1227"/>
    <mergeCell ref="D1228:Y1228"/>
    <mergeCell ref="D1229:Y1229"/>
    <mergeCell ref="D1230:Y1230"/>
    <mergeCell ref="D1231:Y1231"/>
    <mergeCell ref="D1232:Y1232"/>
    <mergeCell ref="D1233:Y1233"/>
    <mergeCell ref="D1234:Y1234"/>
    <mergeCell ref="D1235:Y1235"/>
    <mergeCell ref="D1236:Y1236"/>
    <mergeCell ref="D1245:AN1245"/>
    <mergeCell ref="D1246:AN1246"/>
    <mergeCell ref="AK1236:AP1236"/>
    <mergeCell ref="Z1236:AJ1236"/>
    <mergeCell ref="D1247:AN1247"/>
    <mergeCell ref="D1248:AN1248"/>
    <mergeCell ref="D1249:AN1249"/>
    <mergeCell ref="D1250:AN1250"/>
    <mergeCell ref="D1251:AN1251"/>
    <mergeCell ref="D1252:AN1252"/>
    <mergeCell ref="D1253:AN1253"/>
    <mergeCell ref="D1254:AN1254"/>
    <mergeCell ref="D1255:AN1255"/>
    <mergeCell ref="D1256:AN1256"/>
    <mergeCell ref="D1257:AN1257"/>
    <mergeCell ref="D1258:AN1258"/>
    <mergeCell ref="D1259:AN1259"/>
    <mergeCell ref="D1260:AN1260"/>
    <mergeCell ref="D1261:AN1261"/>
    <mergeCell ref="D1271:AF1271"/>
    <mergeCell ref="D1272:AF1272"/>
    <mergeCell ref="AG1272:AM1272"/>
    <mergeCell ref="D1326:O1326"/>
    <mergeCell ref="P1326:AA1326"/>
    <mergeCell ref="AN1324:AU1325"/>
    <mergeCell ref="AN1326:AU1326"/>
    <mergeCell ref="D1273:AF1273"/>
    <mergeCell ref="D1274:AF1274"/>
    <mergeCell ref="D1275:AF1275"/>
    <mergeCell ref="D1276:AF1276"/>
    <mergeCell ref="D1277:AF1277"/>
    <mergeCell ref="D1278:AF1278"/>
    <mergeCell ref="D1279:AF1279"/>
    <mergeCell ref="D1310:AG1311"/>
    <mergeCell ref="AH1310:BG1311"/>
    <mergeCell ref="D1312:AG1312"/>
    <mergeCell ref="AH1312:BG1312"/>
    <mergeCell ref="D1324:O1325"/>
    <mergeCell ref="P1324:AA1325"/>
    <mergeCell ref="D1317:O1318"/>
    <mergeCell ref="P1317:AA1318"/>
    <mergeCell ref="AN1317:AU1318"/>
    <mergeCell ref="AN1319:AU1319"/>
    <mergeCell ref="D1319:O1319"/>
    <mergeCell ref="P1319:AA1319"/>
    <mergeCell ref="D1322:Z1322"/>
    <mergeCell ref="AG1283:AM1283"/>
    <mergeCell ref="AR1293:BG1293"/>
    <mergeCell ref="AR1289:BG1289"/>
    <mergeCell ref="AG1292:AM1292"/>
    <mergeCell ref="AG1293:AM1293"/>
    <mergeCell ref="AG1299:AM1299"/>
    <mergeCell ref="AG1300:AM1300"/>
    <mergeCell ref="AN1288:AP1288"/>
  </mergeCells>
  <pageMargins left="0.7" right="0.7" top="0.75" bottom="0.75" header="0.3" footer="0.3"/>
  <pageSetup scale="33" fitToHeight="0" orientation="portrait" verticalDpi="300" r:id="rId1"/>
  <ignoredErrors>
    <ignoredError sqref="D430" twoDigitTextYear="1"/>
    <ignoredError sqref="EE424:EE440 EJ463:EJ470 CB451 CB453 CB455 BL791:CJ791 BK927:CJ927 P402:Y413 BH478 BV478:CJ479 CC622:CJ625 BP626 N394 AB394 BB524:BF524 BT524:BX524 BZ525:CD525 BA525 BS578 CB578 BR602 AH638:AJ638 W879:AC879 W907:AJ907 BK907:BX907 AE463:AL471 AH633:AJ633 AH634:AJ634 AH635:AJ635 AH636:AJ636 AH637:AJ637 AR526:CJ526 AG526 U526 F774:L774 Z756:AC768 CH732:CJ732 CA732:CB732 BX732:BY732 BU732:BV732 BM732:BO732 BQ732:BS732 CC732:CF732 BI732:BK732 BH732 BL732 BP732 BW732 BZ732 AD879:AH879 U894 AB894 W904:AC904 AO552:AP552 AO551:AP551 AO550:AP550 AO549:AP549 AO548:AP548 AM526:AP526 AN524:AP524 AN508:AP508 AA1236:AP1236 AM623:AP626 AL614:AP614 AN553:AP553 AG639:AP640 X901:AC901 X902:AC902 X903:AC903 X905:AC905 AM613:AP613 BB508:BF508 BT508:BX508 AN509:AP509 BB509:BF509 BT509:BX509 AN510:AP510 BB510:BF510 BT510:BX510 AN511:AP511 BB511:BF511 BT511:BX511 AN512:AP512 BB512:BF512 BT512:BX512 AN513:AP513 AN514:AP514 AN515:AP515 AN516:AP516 AN517:AP517 AN518:AP518 AN519:AP519 AN520:AP520 AN521:AP521 AN522:AP522 AN523:AP523 BB513:BF513 BB514:BF514 BB515:BF515 BB516:BF516 BB517:BF517 BB518:BF518 BB519:BF519 BB520:BF520 BB521:BF521 BB522:BF522 BB523:BF523 BT513:BX513 BT514:BX514 BT515:BX515 BT516:BX516 BT517:BX517 BT518:BX518 BT519:BX519 BT520:BX520 BT521:BX521 BT522:BX522 BT523:BX523 CF525:CJ525 AT1041:AT1043 D774:E774 T615:AP615 V773:Y773 Q774:AC774 M774:P774 D756 D757 D758 D759 D760 D761 D762 D763 D764 D765 D766 D767 D768 D769 V769:Y769 D770 V770:Y770 D771 V771:Y771 D772 V772:Y772 D773" unlockedFormula="1"/>
    <ignoredError sqref="W463:AD471 AM463:AP471" evalError="1" unlockedFormula="1"/>
    <ignoredError sqref="ED389 BW256:CI256 BX257:CI257" numberStoredAsText="1"/>
    <ignoredError sqref="EK463:EK470"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FBM</vt:lpstr>
      <vt:lpstr>FBM!Área_de_impresión</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AUXPLANEACION08</dc:creator>
  <cp:lastModifiedBy>AUXPLANEACION53</cp:lastModifiedBy>
  <cp:lastPrinted>2023-10-31T20:35:08Z</cp:lastPrinted>
  <dcterms:created xsi:type="dcterms:W3CDTF">2017-02-09T15:57:52Z</dcterms:created>
  <dcterms:modified xsi:type="dcterms:W3CDTF">2023-10-31T20:35:21Z</dcterms:modified>
</cp:coreProperties>
</file>